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715" windowHeight="9255" tabRatio="702" activeTab="0"/>
  </bookViews>
  <sheets>
    <sheet name="1（法非適用企業）" sheetId="1" r:id="rId1"/>
  </sheets>
  <definedNames>
    <definedName name="_xlnm.Print_Titles" localSheetId="0">'1（法非適用企業）'!$A:$Q,'1（法非適用企業）'!$4:$6</definedName>
  </definedNames>
  <calcPr fullCalcOnLoad="1"/>
</workbook>
</file>

<file path=xl/sharedStrings.xml><?xml version="1.0" encoding="utf-8"?>
<sst xmlns="http://schemas.openxmlformats.org/spreadsheetml/2006/main" count="162" uniqueCount="125">
  <si>
    <t>営業収益</t>
  </si>
  <si>
    <t>受託工事収益</t>
  </si>
  <si>
    <t>その他</t>
  </si>
  <si>
    <t>営業外収益</t>
  </si>
  <si>
    <t>料金収入</t>
  </si>
  <si>
    <t>他会計繰入金</t>
  </si>
  <si>
    <t>営業費用</t>
  </si>
  <si>
    <t>職員給与費</t>
  </si>
  <si>
    <t>営業外費用</t>
  </si>
  <si>
    <t>支払利息</t>
  </si>
  <si>
    <t>年　　　　　　度</t>
  </si>
  <si>
    <t>（決算）</t>
  </si>
  <si>
    <t>本年度</t>
  </si>
  <si>
    <t>収益的収入</t>
  </si>
  <si>
    <t>収益的支出</t>
  </si>
  <si>
    <t>年　　　　　度</t>
  </si>
  <si>
    <t>資本的収入</t>
  </si>
  <si>
    <t>国（都道府県）補助金</t>
  </si>
  <si>
    <t>固定資産売却代金</t>
  </si>
  <si>
    <t>工事負担金</t>
  </si>
  <si>
    <t>資本的支出</t>
  </si>
  <si>
    <t>建設改良費</t>
  </si>
  <si>
    <t>うち職員給与費</t>
  </si>
  <si>
    <t>収益的収支分</t>
  </si>
  <si>
    <t>うち基準内繰入金</t>
  </si>
  <si>
    <t>うち基準外繰入金</t>
  </si>
  <si>
    <t>資本的収支分</t>
  </si>
  <si>
    <t>（単位：千円，％）</t>
  </si>
  <si>
    <t>総収益</t>
  </si>
  <si>
    <t>総費用</t>
  </si>
  <si>
    <t>うち退職手当</t>
  </si>
  <si>
    <t>うち一時借入金利息</t>
  </si>
  <si>
    <t>収支差引</t>
  </si>
  <si>
    <t>地方債</t>
  </si>
  <si>
    <t>他会計補助金</t>
  </si>
  <si>
    <t>他会計借入金</t>
  </si>
  <si>
    <t>地方債償還金</t>
  </si>
  <si>
    <t>他会計長期借入金返還金</t>
  </si>
  <si>
    <t>他会計への繰出金</t>
  </si>
  <si>
    <t>収支再差引</t>
  </si>
  <si>
    <t>積立金</t>
  </si>
  <si>
    <t>前年度からの繰越金</t>
  </si>
  <si>
    <t>前年度繰上充用金</t>
  </si>
  <si>
    <t>形式収支</t>
  </si>
  <si>
    <t>翌年度へ繰り越すべき財源</t>
  </si>
  <si>
    <t>実質収支</t>
  </si>
  <si>
    <t>黒字</t>
  </si>
  <si>
    <t>赤字</t>
  </si>
  <si>
    <t>赤字比率（</t>
  </si>
  <si>
    <t>収益的収支比率（</t>
  </si>
  <si>
    <t>営業収益－受託工事収益　(B)-(C)</t>
  </si>
  <si>
    <t>区</t>
  </si>
  <si>
    <t>分</t>
  </si>
  <si>
    <t>（３）</t>
  </si>
  <si>
    <t>（４）</t>
  </si>
  <si>
    <t>（５）</t>
  </si>
  <si>
    <t>（６）</t>
  </si>
  <si>
    <t>（７）</t>
  </si>
  <si>
    <t>地方財政法施行令第20条第１項により算定した
資金の不足額</t>
  </si>
  <si>
    <t>資　本　的　収　支</t>
  </si>
  <si>
    <t>○他会計繰入金</t>
  </si>
  <si>
    <t xml:space="preserve">地方財政法による
資金不足の比率   </t>
  </si>
  <si>
    <t>収　益　的　収　支</t>
  </si>
  <si>
    <t>(A)</t>
  </si>
  <si>
    <t>（１）</t>
  </si>
  <si>
    <t>(B)</t>
  </si>
  <si>
    <t>ア</t>
  </si>
  <si>
    <t>イ</t>
  </si>
  <si>
    <t>(C)</t>
  </si>
  <si>
    <t>ウ</t>
  </si>
  <si>
    <t>（２）</t>
  </si>
  <si>
    <t>２</t>
  </si>
  <si>
    <t>(D)</t>
  </si>
  <si>
    <t>３</t>
  </si>
  <si>
    <t>(A)-(D)</t>
  </si>
  <si>
    <t>(E)</t>
  </si>
  <si>
    <t>(F)</t>
  </si>
  <si>
    <t>２</t>
  </si>
  <si>
    <t>(G)</t>
  </si>
  <si>
    <t>（１）</t>
  </si>
  <si>
    <t>（２）</t>
  </si>
  <si>
    <t>(H)</t>
  </si>
  <si>
    <t>３</t>
  </si>
  <si>
    <t>(F)-(G)</t>
  </si>
  <si>
    <t>(I)</t>
  </si>
  <si>
    <t>(E)+(I)</t>
  </si>
  <si>
    <t>(J)</t>
  </si>
  <si>
    <t>(K)</t>
  </si>
  <si>
    <t>(L)</t>
  </si>
  <si>
    <t>(M)</t>
  </si>
  <si>
    <t>(J)-(K)+(L)-(M)</t>
  </si>
  <si>
    <t>(N)</t>
  </si>
  <si>
    <t>(O)</t>
  </si>
  <si>
    <t>(P)</t>
  </si>
  <si>
    <t>(N)-(O)</t>
  </si>
  <si>
    <t>(Q)</t>
  </si>
  <si>
    <t>×100</t>
  </si>
  <si>
    <t>）</t>
  </si>
  <si>
    <t>(B)-(C)</t>
  </si>
  <si>
    <t>(A)</t>
  </si>
  <si>
    <t>(D)+(H)</t>
  </si>
  <si>
    <t>(R)</t>
  </si>
  <si>
    <t>(S)</t>
  </si>
  <si>
    <t>((R)/(S)×100)</t>
  </si>
  <si>
    <t>（T)</t>
  </si>
  <si>
    <t>健全化法施行規則第６条に規定する
解消可能資金不足額</t>
  </si>
  <si>
    <t>健全化法施行令第17条により算定した
事業の規模</t>
  </si>
  <si>
    <t>(（T）/（V）×100)</t>
  </si>
  <si>
    <t>他会計借入金残高</t>
  </si>
  <si>
    <t>合計</t>
  </si>
  <si>
    <t>地方債残高</t>
  </si>
  <si>
    <t>(V)</t>
  </si>
  <si>
    <t>(U)</t>
  </si>
  <si>
    <t>(W)</t>
  </si>
  <si>
    <t>(X)</t>
  </si>
  <si>
    <t>健全化法施行令第16条により算定した
資金の不足額</t>
  </si>
  <si>
    <t>資本費平準化債</t>
  </si>
  <si>
    <t>様式第２号（法非適用事業）</t>
  </si>
  <si>
    <t>収　　支　　計　　画</t>
  </si>
  <si>
    <t>前年度</t>
  </si>
  <si>
    <t>H27</t>
  </si>
  <si>
    <t>（決算見込）</t>
  </si>
  <si>
    <t>H28</t>
  </si>
  <si>
    <t>H29</t>
  </si>
  <si>
    <r>
      <rPr>
        <sz val="10"/>
        <rFont val="ＭＳ Ｐゴシック"/>
        <family val="3"/>
      </rPr>
      <t>健全化法第22条により算定した</t>
    </r>
    <r>
      <rPr>
        <sz val="11"/>
        <rFont val="ＭＳ Ｐゴシック"/>
        <family val="3"/>
      </rPr>
      <t xml:space="preserve">
資金不足比率</t>
    </r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</si>
</sst>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0&quot;年度&quot;"/>
    <numFmt numFmtId="177" formatCode="0&quot;年度&quot;"/>
    <numFmt numFmtId="178" formatCode="\(#,##0\)"/>
    <numFmt numFmtId="179" formatCode="0.0%"/>
    <numFmt numFmtId="180" formatCode="#,##0.0;[Red]\-#,##0.0"/>
    <numFmt numFmtId="181" formatCode="#,##0.0"/>
    <numFmt numFmtId="182" formatCode="#,##0.0_ ;[Red]\-#,##0.0\ "/>
    <numFmt numFmtId="183" formatCode="#,##0.0;&quot;△ &quot;#,##0.0"/>
    <numFmt numFmtId="184" formatCode="#,##0.00_ "/>
    <numFmt numFmtId="185" formatCode="#,##0.00_);[Red]\(#,##0.00\)"/>
    <numFmt numFmtId="186" formatCode="#,##0.0_);[Red]\(#,##0.0\)"/>
    <numFmt numFmtId="187" formatCode="0.0_ "/>
    <numFmt numFmtId="188" formatCode="\(0\)"/>
    <numFmt numFmtId="189" formatCode="#,##0_);[Red]\(#,##0\)"/>
    <numFmt numFmtId="190" formatCode="\(#0.0\)"/>
    <numFmt numFmtId="191" formatCode="#,##0;&quot;△ &quot;#,##0"/>
    <numFmt numFmtId="192" formatCode="General&quot;種&quot;&quot;類&quot;"/>
    <numFmt numFmtId="193" formatCode="\(0.00\)"/>
    <numFmt numFmtId="194" formatCode="\(0.\)"/>
    <numFmt numFmtId="195" formatCode="\(0.0\)"/>
    <numFmt numFmtId="196" formatCode="#,##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_ ;[Red]\-#,##0\ "/>
    <numFmt numFmtId="202" formatCode="0.00_ "/>
    <numFmt numFmtId="203" formatCode="#,##0.00_ ;[Red]\-#,##0.00\ "/>
    <numFmt numFmtId="204" formatCode="&quot;(&quot;#,##0&quot;)&quot;_ ;[Red]&quot;(&quot;\-#,##0\ &quot;)&quot;"/>
    <numFmt numFmtId="205" formatCode="&quot;(&quot;#,##0.00&quot;)&quot;_ "/>
    <numFmt numFmtId="206" formatCode="#,##0.0_ "/>
    <numFmt numFmtId="207" formatCode="0.00;&quot;△&quot;0.00;"/>
    <numFmt numFmtId="208" formatCode="0.0"/>
    <numFmt numFmtId="209" formatCode="0.0;&quot;△&quot;0.0;0"/>
    <numFmt numFmtId="210" formatCode="0.00_);[Red]\(0.00\)"/>
    <numFmt numFmtId="211" formatCode="#,##0;&quot;△&quot;#,"/>
    <numFmt numFmtId="212" formatCode="#,##0;&quot;△&quot;#,##0"/>
    <numFmt numFmtId="213" formatCode="#,##0;&quot;△&quot;#,##0;"/>
    <numFmt numFmtId="214" formatCode="0.0;&quot;△&quot;0.0;"/>
    <numFmt numFmtId="215" formatCode="#,##0_ ;&quot;△&quot;#,##0_ ;"/>
    <numFmt numFmtId="216" formatCode="0.00_ ;&quot;△&quot;0.00_ ;"/>
    <numFmt numFmtId="217" formatCode="#,##0_ ;&quot;△&quot;#,##0_ \ ;0"/>
    <numFmt numFmtId="218" formatCode="#,##0_ ;&quot;△&quot;#,##0_ \ ;&quot;0_&quot;"/>
    <numFmt numFmtId="219" formatCode="#,##0_ ;&quot;△&quot;#,##0_ \ ;&quot;0 &quot;"/>
    <numFmt numFmtId="220" formatCode="#,##0_ ;&quot;△&quot;#,##0_ \ ;"/>
    <numFmt numFmtId="221" formatCode="0.0_ ;&quot;△&quot;0.0_ ;"/>
    <numFmt numFmtId="222" formatCode="#,##0;\-#,##0;\ "/>
    <numFmt numFmtId="223" formatCode="0.00;\-0.00;"/>
    <numFmt numFmtId="224" formatCode="0;\-0;;@&quot;」&quot;"/>
    <numFmt numFmtId="225" formatCode="0;\-0;;@"/>
    <numFmt numFmtId="226" formatCode="#,##0.00;&quot;△ &quot;#,##0.0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horizontal="distributed" vertical="center"/>
    </xf>
    <xf numFmtId="38" fontId="0" fillId="0" borderId="0" xfId="49" applyFont="1" applyFill="1" applyAlignment="1">
      <alignment vertical="center"/>
    </xf>
    <xf numFmtId="38" fontId="0" fillId="0" borderId="16" xfId="49" applyFont="1" applyFill="1" applyBorder="1" applyAlignment="1" quotePrefix="1">
      <alignment horizontal="right" vertical="center"/>
    </xf>
    <xf numFmtId="38" fontId="0" fillId="0" borderId="11" xfId="49" applyFont="1" applyFill="1" applyBorder="1" applyAlignment="1" quotePrefix="1">
      <alignment horizontal="right" vertical="center"/>
    </xf>
    <xf numFmtId="38" fontId="0" fillId="0" borderId="11" xfId="49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 quotePrefix="1">
      <alignment vertical="center"/>
    </xf>
    <xf numFmtId="38" fontId="0" fillId="0" borderId="16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vertical="center"/>
    </xf>
    <xf numFmtId="38" fontId="0" fillId="0" borderId="11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 quotePrefix="1">
      <alignment vertical="center"/>
    </xf>
    <xf numFmtId="49" fontId="0" fillId="0" borderId="18" xfId="49" applyNumberFormat="1" applyFont="1" applyFill="1" applyBorder="1" applyAlignment="1">
      <alignment horizontal="right" vertical="center"/>
    </xf>
    <xf numFmtId="38" fontId="0" fillId="0" borderId="16" xfId="49" applyFont="1" applyFill="1" applyBorder="1" applyAlignment="1">
      <alignment horizontal="right" vertical="center"/>
    </xf>
    <xf numFmtId="49" fontId="0" fillId="0" borderId="18" xfId="49" applyNumberFormat="1" applyFont="1" applyFill="1" applyBorder="1" applyAlignment="1" quotePrefix="1">
      <alignment horizontal="right" vertical="center"/>
    </xf>
    <xf numFmtId="49" fontId="0" fillId="0" borderId="16" xfId="49" applyNumberFormat="1" applyFont="1" applyFill="1" applyBorder="1" applyAlignment="1">
      <alignment horizontal="center" vertical="center"/>
    </xf>
    <xf numFmtId="49" fontId="0" fillId="0" borderId="10" xfId="49" applyNumberFormat="1" applyFont="1" applyFill="1" applyBorder="1" applyAlignment="1" quotePrefix="1">
      <alignment horizontal="right" vertical="center"/>
    </xf>
    <xf numFmtId="49" fontId="0" fillId="0" borderId="11" xfId="49" applyNumberFormat="1" applyFont="1" applyFill="1" applyBorder="1" applyAlignment="1">
      <alignment horizontal="center" vertical="center"/>
    </xf>
    <xf numFmtId="49" fontId="0" fillId="0" borderId="18" xfId="49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13" xfId="49" applyNumberFormat="1" applyFont="1" applyFill="1" applyBorder="1" applyAlignment="1" quotePrefix="1">
      <alignment horizontal="right" vertical="center"/>
    </xf>
    <xf numFmtId="38" fontId="0" fillId="0" borderId="14" xfId="49" applyFont="1" applyFill="1" applyBorder="1" applyAlignment="1" quotePrefix="1">
      <alignment horizontal="right" vertical="center"/>
    </xf>
    <xf numFmtId="38" fontId="0" fillId="0" borderId="15" xfId="49" applyFont="1" applyFill="1" applyBorder="1" applyAlignment="1">
      <alignment horizontal="distributed" vertical="center"/>
    </xf>
    <xf numFmtId="49" fontId="0" fillId="0" borderId="13" xfId="49" applyNumberFormat="1" applyFont="1" applyFill="1" applyBorder="1" applyAlignment="1">
      <alignment vertical="center"/>
    </xf>
    <xf numFmtId="49" fontId="0" fillId="0" borderId="14" xfId="49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center" vertical="center"/>
    </xf>
    <xf numFmtId="49" fontId="0" fillId="0" borderId="16" xfId="49" applyNumberFormat="1" applyFont="1" applyFill="1" applyBorder="1" applyAlignment="1">
      <alignment vertical="center"/>
    </xf>
    <xf numFmtId="38" fontId="0" fillId="0" borderId="11" xfId="49" applyFont="1" applyFill="1" applyBorder="1" applyAlignment="1" quotePrefix="1">
      <alignment vertical="center"/>
    </xf>
    <xf numFmtId="49" fontId="0" fillId="0" borderId="11" xfId="49" applyNumberFormat="1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49" fontId="0" fillId="0" borderId="13" xfId="49" applyNumberFormat="1" applyFont="1" applyFill="1" applyBorder="1" applyAlignment="1">
      <alignment horizontal="right" vertical="center"/>
    </xf>
    <xf numFmtId="38" fontId="0" fillId="0" borderId="14" xfId="49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8" xfId="0" applyFont="1" applyFill="1" applyBorder="1" applyAlignment="1" quotePrefix="1">
      <alignment horizontal="center" vertical="distributed"/>
    </xf>
    <xf numFmtId="0" fontId="0" fillId="0" borderId="16" xfId="0" applyFont="1" applyFill="1" applyBorder="1" applyAlignment="1" quotePrefix="1">
      <alignment horizontal="center" vertical="distributed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38" fontId="0" fillId="0" borderId="0" xfId="49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11" xfId="49" applyFont="1" applyFill="1" applyBorder="1" applyAlignment="1" quotePrefix="1">
      <alignment horizontal="center" vertical="center"/>
    </xf>
    <xf numFmtId="0" fontId="0" fillId="0" borderId="19" xfId="0" applyFont="1" applyFill="1" applyBorder="1" applyAlignment="1" quotePrefix="1">
      <alignment horizontal="center" vertical="distributed"/>
    </xf>
    <xf numFmtId="0" fontId="0" fillId="0" borderId="0" xfId="0" applyFont="1" applyFill="1" applyBorder="1" applyAlignment="1" quotePrefix="1">
      <alignment horizontal="center" vertical="distributed"/>
    </xf>
    <xf numFmtId="0" fontId="0" fillId="0" borderId="18" xfId="0" applyFont="1" applyFill="1" applyBorder="1" applyAlignment="1">
      <alignment horizontal="center" vertical="distributed"/>
    </xf>
    <xf numFmtId="0" fontId="0" fillId="0" borderId="16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distributed"/>
    </xf>
    <xf numFmtId="0" fontId="0" fillId="0" borderId="11" xfId="0" applyFont="1" applyFill="1" applyBorder="1" applyAlignment="1">
      <alignment horizontal="center" vertical="distributed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wrapText="1" shrinkToFit="1"/>
    </xf>
    <xf numFmtId="0" fontId="0" fillId="0" borderId="16" xfId="0" applyFont="1" applyFill="1" applyBorder="1" applyAlignment="1">
      <alignment vertical="center" shrinkToFit="1"/>
    </xf>
    <xf numFmtId="0" fontId="0" fillId="0" borderId="0" xfId="0" applyFont="1" applyFill="1" applyAlignment="1">
      <alignment horizontal="left" vertical="center"/>
    </xf>
    <xf numFmtId="177" fontId="0" fillId="0" borderId="11" xfId="0" applyNumberFormat="1" applyFont="1" applyFill="1" applyBorder="1" applyAlignment="1">
      <alignment horizontal="left" vertical="center"/>
    </xf>
    <xf numFmtId="177" fontId="0" fillId="0" borderId="14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 wrapText="1" shrinkToFit="1"/>
    </xf>
    <xf numFmtId="0" fontId="0" fillId="0" borderId="14" xfId="0" applyFont="1" applyFill="1" applyBorder="1" applyAlignment="1">
      <alignment vertical="center" shrinkToFit="1"/>
    </xf>
    <xf numFmtId="38" fontId="0" fillId="0" borderId="17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38" fontId="0" fillId="0" borderId="15" xfId="49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91" fontId="0" fillId="0" borderId="16" xfId="49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distributed" vertical="center"/>
    </xf>
    <xf numFmtId="191" fontId="0" fillId="0" borderId="13" xfId="0" applyNumberFormat="1" applyFont="1" applyFill="1" applyBorder="1" applyAlignment="1">
      <alignment horizontal="right" vertical="center"/>
    </xf>
    <xf numFmtId="191" fontId="0" fillId="0" borderId="18" xfId="49" applyNumberFormat="1" applyFont="1" applyFill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center" vertical="center"/>
    </xf>
    <xf numFmtId="177" fontId="0" fillId="0" borderId="22" xfId="0" applyNumberFormat="1" applyFont="1" applyFill="1" applyBorder="1" applyAlignment="1">
      <alignment horizontal="distributed" vertical="center"/>
    </xf>
    <xf numFmtId="191" fontId="0" fillId="0" borderId="18" xfId="49" applyNumberFormat="1" applyFont="1" applyFill="1" applyBorder="1" applyAlignment="1">
      <alignment horizontal="right" vertical="center" shrinkToFit="1"/>
    </xf>
    <xf numFmtId="191" fontId="0" fillId="0" borderId="10" xfId="49" applyNumberFormat="1" applyFont="1" applyFill="1" applyBorder="1" applyAlignment="1">
      <alignment horizontal="right" vertical="center"/>
    </xf>
    <xf numFmtId="191" fontId="0" fillId="0" borderId="0" xfId="49" applyNumberFormat="1" applyFont="1" applyFill="1" applyBorder="1" applyAlignment="1">
      <alignment horizontal="right" vertical="center"/>
    </xf>
    <xf numFmtId="191" fontId="0" fillId="0" borderId="11" xfId="49" applyNumberFormat="1" applyFont="1" applyFill="1" applyBorder="1" applyAlignment="1">
      <alignment horizontal="right" vertical="center"/>
    </xf>
    <xf numFmtId="191" fontId="0" fillId="0" borderId="10" xfId="49" applyNumberFormat="1" applyFont="1" applyFill="1" applyBorder="1" applyAlignment="1">
      <alignment horizontal="right" vertical="center" shrinkToFit="1"/>
    </xf>
    <xf numFmtId="191" fontId="0" fillId="0" borderId="13" xfId="49" applyNumberFormat="1" applyFont="1" applyFill="1" applyBorder="1" applyAlignment="1">
      <alignment horizontal="right" vertical="center"/>
    </xf>
    <xf numFmtId="191" fontId="0" fillId="0" borderId="10" xfId="0" applyNumberFormat="1" applyFont="1" applyFill="1" applyBorder="1" applyAlignment="1">
      <alignment horizontal="right" vertical="center"/>
    </xf>
    <xf numFmtId="191" fontId="0" fillId="0" borderId="13" xfId="0" applyNumberFormat="1" applyFont="1" applyFill="1" applyBorder="1" applyAlignment="1">
      <alignment horizontal="right" vertical="center"/>
    </xf>
    <xf numFmtId="191" fontId="0" fillId="0" borderId="18" xfId="0" applyNumberFormat="1" applyFont="1" applyFill="1" applyBorder="1" applyAlignment="1">
      <alignment horizontal="right" vertical="center"/>
    </xf>
    <xf numFmtId="183" fontId="0" fillId="0" borderId="18" xfId="0" applyNumberFormat="1" applyFont="1" applyFill="1" applyBorder="1" applyAlignment="1">
      <alignment horizontal="right" vertical="center"/>
    </xf>
    <xf numFmtId="191" fontId="0" fillId="0" borderId="11" xfId="0" applyNumberFormat="1" applyFont="1" applyFill="1" applyBorder="1" applyAlignment="1">
      <alignment horizontal="right" vertical="center"/>
    </xf>
    <xf numFmtId="191" fontId="0" fillId="0" borderId="16" xfId="0" applyNumberFormat="1" applyFont="1" applyFill="1" applyBorder="1" applyAlignment="1">
      <alignment horizontal="right" vertical="center"/>
    </xf>
    <xf numFmtId="191" fontId="0" fillId="0" borderId="14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25" xfId="0" applyNumberFormat="1" applyFont="1" applyFill="1" applyBorder="1" applyAlignment="1">
      <alignment horizontal="distributed" vertical="center"/>
    </xf>
    <xf numFmtId="177" fontId="0" fillId="0" borderId="26" xfId="0" applyNumberFormat="1" applyFont="1" applyFill="1" applyBorder="1" applyAlignment="1">
      <alignment horizontal="center" vertical="center"/>
    </xf>
    <xf numFmtId="177" fontId="0" fillId="0" borderId="27" xfId="0" applyNumberFormat="1" applyFont="1" applyFill="1" applyBorder="1" applyAlignment="1">
      <alignment horizontal="center" vertical="center"/>
    </xf>
    <xf numFmtId="38" fontId="0" fillId="0" borderId="10" xfId="49" applyFont="1" applyFill="1" applyBorder="1" applyAlignment="1" quotePrefix="1">
      <alignment horizontal="center" vertical="center"/>
    </xf>
    <xf numFmtId="38" fontId="0" fillId="0" borderId="13" xfId="49" applyFont="1" applyFill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distributed" vertical="center" wrapText="1" shrinkToFit="1"/>
    </xf>
    <xf numFmtId="0" fontId="4" fillId="0" borderId="11" xfId="0" applyFont="1" applyFill="1" applyBorder="1" applyAlignment="1">
      <alignment horizontal="distributed" vertical="center" shrinkToFit="1"/>
    </xf>
    <xf numFmtId="0" fontId="0" fillId="0" borderId="14" xfId="0" applyFont="1" applyFill="1" applyBorder="1" applyAlignment="1">
      <alignment horizontal="distributed"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 wrapText="1" shrinkToFit="1"/>
    </xf>
    <xf numFmtId="0" fontId="0" fillId="0" borderId="16" xfId="0" applyFont="1" applyFill="1" applyBorder="1" applyAlignment="1">
      <alignment horizontal="distributed" vertical="center" shrinkToFit="1"/>
    </xf>
    <xf numFmtId="0" fontId="0" fillId="0" borderId="16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distributed" vertical="center" wrapText="1" shrinkToFit="1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center" vertical="center" textRotation="255"/>
    </xf>
    <xf numFmtId="38" fontId="0" fillId="0" borderId="11" xfId="49" applyFont="1" applyFill="1" applyBorder="1" applyAlignment="1" quotePrefix="1">
      <alignment horizontal="center" vertical="center"/>
    </xf>
    <xf numFmtId="38" fontId="0" fillId="0" borderId="14" xfId="49" applyFont="1" applyFill="1" applyBorder="1" applyAlignment="1" quotePrefix="1">
      <alignment horizontal="center" vertical="center"/>
    </xf>
    <xf numFmtId="38" fontId="0" fillId="0" borderId="16" xfId="49" applyFont="1" applyFill="1" applyBorder="1" applyAlignment="1">
      <alignment horizontal="distributed" vertical="center"/>
    </xf>
    <xf numFmtId="38" fontId="0" fillId="0" borderId="11" xfId="49" applyFont="1" applyFill="1" applyBorder="1" applyAlignment="1">
      <alignment horizontal="distributed" vertical="center"/>
    </xf>
    <xf numFmtId="38" fontId="0" fillId="0" borderId="12" xfId="49" applyFont="1" applyFill="1" applyBorder="1" applyAlignment="1">
      <alignment horizontal="distributed" vertical="center"/>
    </xf>
    <xf numFmtId="38" fontId="0" fillId="0" borderId="17" xfId="49" applyFont="1" applyFill="1" applyBorder="1" applyAlignment="1">
      <alignment horizontal="distributed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textRotation="255"/>
    </xf>
    <xf numFmtId="0" fontId="0" fillId="0" borderId="27" xfId="0" applyFont="1" applyFill="1" applyBorder="1" applyAlignment="1">
      <alignment horizontal="center" vertical="center" textRotation="255"/>
    </xf>
    <xf numFmtId="177" fontId="0" fillId="0" borderId="16" xfId="0" applyNumberFormat="1" applyFont="1" applyFill="1" applyBorder="1" applyAlignment="1">
      <alignment horizontal="distributed" vertical="center"/>
    </xf>
    <xf numFmtId="38" fontId="0" fillId="0" borderId="18" xfId="49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14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91" fontId="0" fillId="0" borderId="30" xfId="49" applyNumberFormat="1" applyFont="1" applyFill="1" applyBorder="1" applyAlignment="1">
      <alignment horizontal="right" vertical="center"/>
    </xf>
    <xf numFmtId="191" fontId="0" fillId="0" borderId="31" xfId="49" applyNumberFormat="1" applyFont="1" applyFill="1" applyBorder="1" applyAlignment="1">
      <alignment horizontal="right" vertical="center"/>
    </xf>
    <xf numFmtId="191" fontId="0" fillId="0" borderId="17" xfId="49" applyNumberFormat="1" applyFont="1" applyFill="1" applyBorder="1" applyAlignment="1">
      <alignment horizontal="right" vertical="center"/>
    </xf>
    <xf numFmtId="191" fontId="0" fillId="0" borderId="28" xfId="49" applyNumberFormat="1" applyFont="1" applyFill="1" applyBorder="1" applyAlignment="1">
      <alignment horizontal="right" vertical="center"/>
    </xf>
    <xf numFmtId="191" fontId="0" fillId="0" borderId="30" xfId="49" applyNumberFormat="1" applyFont="1" applyFill="1" applyBorder="1" applyAlignment="1">
      <alignment horizontal="right" vertical="center" shrinkToFit="1"/>
    </xf>
    <xf numFmtId="191" fontId="0" fillId="0" borderId="31" xfId="49" applyNumberFormat="1" applyFont="1" applyFill="1" applyBorder="1" applyAlignment="1">
      <alignment horizontal="right" vertical="center" shrinkToFit="1"/>
    </xf>
    <xf numFmtId="191" fontId="0" fillId="0" borderId="17" xfId="49" applyNumberFormat="1" applyFont="1" applyFill="1" applyBorder="1" applyAlignment="1">
      <alignment horizontal="right" vertical="center" shrinkToFit="1"/>
    </xf>
    <xf numFmtId="191" fontId="0" fillId="0" borderId="28" xfId="49" applyNumberFormat="1" applyFont="1" applyFill="1" applyBorder="1" applyAlignment="1">
      <alignment horizontal="right" vertical="center" shrinkToFit="1"/>
    </xf>
    <xf numFmtId="191" fontId="0" fillId="0" borderId="24" xfId="49" applyNumberFormat="1" applyFont="1" applyFill="1" applyBorder="1" applyAlignment="1">
      <alignment horizontal="right" vertical="center"/>
    </xf>
    <xf numFmtId="191" fontId="0" fillId="0" borderId="32" xfId="49" applyNumberFormat="1" applyFont="1" applyFill="1" applyBorder="1" applyAlignment="1">
      <alignment horizontal="right" vertical="center"/>
    </xf>
    <xf numFmtId="191" fontId="0" fillId="0" borderId="12" xfId="49" applyNumberFormat="1" applyFont="1" applyFill="1" applyBorder="1" applyAlignment="1">
      <alignment horizontal="right" vertical="center"/>
    </xf>
    <xf numFmtId="191" fontId="0" fillId="0" borderId="26" xfId="49" applyNumberFormat="1" applyFont="1" applyFill="1" applyBorder="1" applyAlignment="1">
      <alignment horizontal="right" vertical="center"/>
    </xf>
    <xf numFmtId="191" fontId="0" fillId="0" borderId="33" xfId="49" applyNumberFormat="1" applyFont="1" applyFill="1" applyBorder="1" applyAlignment="1">
      <alignment horizontal="right" vertical="center"/>
    </xf>
    <xf numFmtId="191" fontId="0" fillId="0" borderId="34" xfId="49" applyNumberFormat="1" applyFont="1" applyFill="1" applyBorder="1" applyAlignment="1">
      <alignment horizontal="right" vertical="center"/>
    </xf>
    <xf numFmtId="191" fontId="0" fillId="0" borderId="20" xfId="49" applyNumberFormat="1" applyFont="1" applyFill="1" applyBorder="1" applyAlignment="1">
      <alignment horizontal="right" vertical="center"/>
    </xf>
    <xf numFmtId="191" fontId="0" fillId="0" borderId="29" xfId="49" applyNumberFormat="1" applyFont="1" applyFill="1" applyBorder="1" applyAlignment="1">
      <alignment horizontal="right" vertical="center"/>
    </xf>
    <xf numFmtId="191" fontId="0" fillId="0" borderId="25" xfId="49" applyNumberFormat="1" applyFont="1" applyFill="1" applyBorder="1" applyAlignment="1">
      <alignment horizontal="right" vertical="center"/>
    </xf>
    <xf numFmtId="191" fontId="0" fillId="0" borderId="35" xfId="49" applyNumberFormat="1" applyFont="1" applyFill="1" applyBorder="1" applyAlignment="1">
      <alignment horizontal="right" vertical="center"/>
    </xf>
    <xf numFmtId="191" fontId="0" fillId="0" borderId="15" xfId="49" applyNumberFormat="1" applyFont="1" applyFill="1" applyBorder="1" applyAlignment="1">
      <alignment horizontal="right" vertical="center"/>
    </xf>
    <xf numFmtId="191" fontId="0" fillId="0" borderId="27" xfId="49" applyNumberFormat="1" applyFont="1" applyFill="1" applyBorder="1" applyAlignment="1">
      <alignment horizontal="right" vertical="center"/>
    </xf>
    <xf numFmtId="191" fontId="0" fillId="0" borderId="24" xfId="0" applyNumberFormat="1" applyFont="1" applyFill="1" applyBorder="1" applyAlignment="1">
      <alignment horizontal="right" vertical="center"/>
    </xf>
    <xf numFmtId="191" fontId="0" fillId="0" borderId="32" xfId="0" applyNumberFormat="1" applyFont="1" applyFill="1" applyBorder="1" applyAlignment="1">
      <alignment horizontal="right" vertical="center"/>
    </xf>
    <xf numFmtId="191" fontId="0" fillId="0" borderId="12" xfId="0" applyNumberFormat="1" applyFont="1" applyFill="1" applyBorder="1" applyAlignment="1">
      <alignment horizontal="right" vertical="center"/>
    </xf>
    <xf numFmtId="191" fontId="0" fillId="0" borderId="26" xfId="0" applyNumberFormat="1" applyFont="1" applyFill="1" applyBorder="1" applyAlignment="1">
      <alignment horizontal="right" vertical="center"/>
    </xf>
    <xf numFmtId="191" fontId="0" fillId="0" borderId="25" xfId="0" applyNumberFormat="1" applyFont="1" applyFill="1" applyBorder="1" applyAlignment="1">
      <alignment horizontal="right" vertical="center"/>
    </xf>
    <xf numFmtId="191" fontId="0" fillId="0" borderId="35" xfId="0" applyNumberFormat="1" applyFont="1" applyFill="1" applyBorder="1" applyAlignment="1">
      <alignment horizontal="right" vertical="center"/>
    </xf>
    <xf numFmtId="191" fontId="0" fillId="0" borderId="15" xfId="0" applyNumberFormat="1" applyFont="1" applyFill="1" applyBorder="1" applyAlignment="1">
      <alignment horizontal="right" vertical="center"/>
    </xf>
    <xf numFmtId="191" fontId="0" fillId="0" borderId="27" xfId="0" applyNumberFormat="1" applyFont="1" applyFill="1" applyBorder="1" applyAlignment="1">
      <alignment horizontal="right" vertical="center"/>
    </xf>
    <xf numFmtId="191" fontId="0" fillId="0" borderId="30" xfId="0" applyNumberFormat="1" applyFont="1" applyFill="1" applyBorder="1" applyAlignment="1">
      <alignment horizontal="right" vertical="center"/>
    </xf>
    <xf numFmtId="191" fontId="0" fillId="0" borderId="31" xfId="0" applyNumberFormat="1" applyFont="1" applyFill="1" applyBorder="1" applyAlignment="1">
      <alignment horizontal="right" vertical="center"/>
    </xf>
    <xf numFmtId="191" fontId="0" fillId="0" borderId="17" xfId="0" applyNumberFormat="1" applyFont="1" applyFill="1" applyBorder="1" applyAlignment="1">
      <alignment horizontal="right" vertical="center"/>
    </xf>
    <xf numFmtId="191" fontId="0" fillId="0" borderId="28" xfId="0" applyNumberFormat="1" applyFont="1" applyFill="1" applyBorder="1" applyAlignment="1">
      <alignment horizontal="right" vertical="center"/>
    </xf>
    <xf numFmtId="183" fontId="0" fillId="0" borderId="30" xfId="0" applyNumberFormat="1" applyFont="1" applyFill="1" applyBorder="1" applyAlignment="1">
      <alignment horizontal="right" vertical="center"/>
    </xf>
    <xf numFmtId="183" fontId="0" fillId="0" borderId="31" xfId="0" applyNumberFormat="1" applyFont="1" applyFill="1" applyBorder="1" applyAlignment="1">
      <alignment horizontal="right" vertical="center"/>
    </xf>
    <xf numFmtId="183" fontId="0" fillId="0" borderId="17" xfId="0" applyNumberFormat="1" applyFont="1" applyFill="1" applyBorder="1" applyAlignment="1">
      <alignment horizontal="right" vertical="center"/>
    </xf>
    <xf numFmtId="183" fontId="0" fillId="0" borderId="28" xfId="0" applyNumberFormat="1" applyFont="1" applyFill="1" applyBorder="1" applyAlignment="1">
      <alignment horizontal="right" vertical="center"/>
    </xf>
    <xf numFmtId="191" fontId="0" fillId="0" borderId="36" xfId="0" applyNumberFormat="1" applyFont="1" applyFill="1" applyBorder="1" applyAlignment="1">
      <alignment horizontal="right" vertical="center"/>
    </xf>
    <xf numFmtId="191" fontId="0" fillId="0" borderId="25" xfId="0" applyNumberFormat="1" applyFont="1" applyFill="1" applyBorder="1" applyAlignment="1">
      <alignment horizontal="right" vertical="center"/>
    </xf>
    <xf numFmtId="191" fontId="0" fillId="0" borderId="22" xfId="0" applyNumberFormat="1" applyFont="1" applyFill="1" applyBorder="1" applyAlignment="1">
      <alignment horizontal="right" vertical="center"/>
    </xf>
    <xf numFmtId="191" fontId="0" fillId="0" borderId="15" xfId="0" applyNumberFormat="1" applyFont="1" applyFill="1" applyBorder="1" applyAlignment="1">
      <alignment horizontal="right" vertical="center"/>
    </xf>
    <xf numFmtId="191" fontId="0" fillId="0" borderId="27" xfId="0" applyNumberFormat="1" applyFont="1" applyFill="1" applyBorder="1" applyAlignment="1">
      <alignment horizontal="right" vertical="center"/>
    </xf>
    <xf numFmtId="191" fontId="0" fillId="0" borderId="37" xfId="49" applyNumberFormat="1" applyFont="1" applyFill="1" applyBorder="1" applyAlignment="1">
      <alignment horizontal="right" vertical="center"/>
    </xf>
    <xf numFmtId="191" fontId="0" fillId="0" borderId="38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10</xdr:col>
      <xdr:colOff>0</xdr:colOff>
      <xdr:row>5</xdr:row>
      <xdr:rowOff>371475</xdr:rowOff>
    </xdr:to>
    <xdr:sp>
      <xdr:nvSpPr>
        <xdr:cNvPr id="1" name="Line 1"/>
        <xdr:cNvSpPr>
          <a:spLocks/>
        </xdr:cNvSpPr>
      </xdr:nvSpPr>
      <xdr:spPr>
        <a:xfrm>
          <a:off x="9525" y="771525"/>
          <a:ext cx="39243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10</xdr:col>
      <xdr:colOff>0</xdr:colOff>
      <xdr:row>67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3687425"/>
          <a:ext cx="39338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showZeros="0" tabSelected="1" zoomScale="75" zoomScaleNormal="75" zoomScaleSheetLayoutView="75" workbookViewId="0" topLeftCell="A1">
      <pane xSplit="10" ySplit="6" topLeftCell="K7" activePane="bottomRight" state="frozen"/>
      <selection pane="topLeft" activeCell="A1" sqref="A1"/>
      <selection pane="topRight" activeCell="K1" sqref="K1"/>
      <selection pane="bottomLeft" activeCell="A5" sqref="A5"/>
      <selection pane="bottomRight" activeCell="A2" sqref="A2:Q2"/>
    </sheetView>
  </sheetViews>
  <sheetFormatPr defaultColWidth="9.00390625" defaultRowHeight="13.5"/>
  <cols>
    <col min="1" max="2" width="3.375" style="28" customWidth="1"/>
    <col min="3" max="3" width="5.125" style="1" customWidth="1"/>
    <col min="4" max="4" width="2.125" style="1" customWidth="1"/>
    <col min="5" max="5" width="5.875" style="1" customWidth="1"/>
    <col min="6" max="6" width="6.375" style="1" customWidth="1"/>
    <col min="7" max="7" width="6.75390625" style="1" customWidth="1"/>
    <col min="8" max="8" width="7.375" style="1" customWidth="1"/>
    <col min="9" max="9" width="7.25390625" style="1" customWidth="1"/>
    <col min="10" max="10" width="4.00390625" style="2" customWidth="1"/>
    <col min="11" max="18" width="10.625" style="1" customWidth="1"/>
    <col min="19" max="16384" width="9.00390625" style="1" customWidth="1"/>
  </cols>
  <sheetData>
    <row r="1" ht="15" customHeight="1">
      <c r="A1" s="76" t="s">
        <v>117</v>
      </c>
    </row>
    <row r="2" spans="1:17" ht="18" customHeight="1">
      <c r="A2" s="166" t="s">
        <v>118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</row>
    <row r="3" spans="14:17" ht="13.5">
      <c r="N3" s="168"/>
      <c r="O3" s="168"/>
      <c r="P3" s="168"/>
      <c r="Q3" s="168"/>
    </row>
    <row r="4" spans="11:18" ht="14.25" thickBot="1">
      <c r="K4" s="28" t="s">
        <v>120</v>
      </c>
      <c r="L4" s="28" t="s">
        <v>122</v>
      </c>
      <c r="M4" s="28" t="s">
        <v>123</v>
      </c>
      <c r="P4" s="2"/>
      <c r="Q4" s="2"/>
      <c r="R4" s="2" t="s">
        <v>27</v>
      </c>
    </row>
    <row r="5" spans="1:18" s="7" customFormat="1" ht="13.5" customHeight="1">
      <c r="A5" s="29"/>
      <c r="B5" s="30"/>
      <c r="C5" s="4"/>
      <c r="D5" s="4"/>
      <c r="E5" s="4"/>
      <c r="F5" s="4"/>
      <c r="G5" s="4"/>
      <c r="H5" s="4"/>
      <c r="I5" s="5" t="s">
        <v>10</v>
      </c>
      <c r="J5" s="6"/>
      <c r="K5" s="29" t="s">
        <v>119</v>
      </c>
      <c r="L5" s="117" t="s">
        <v>12</v>
      </c>
      <c r="M5" s="116">
        <v>29</v>
      </c>
      <c r="N5" s="135">
        <v>30</v>
      </c>
      <c r="O5" s="119">
        <v>31</v>
      </c>
      <c r="P5" s="119">
        <v>32</v>
      </c>
      <c r="Q5" s="119">
        <v>33</v>
      </c>
      <c r="R5" s="119">
        <v>34</v>
      </c>
    </row>
    <row r="6" spans="1:18" s="7" customFormat="1" ht="30" customHeight="1">
      <c r="A6" s="31"/>
      <c r="B6" s="32"/>
      <c r="C6" s="9" t="s">
        <v>51</v>
      </c>
      <c r="D6" s="9"/>
      <c r="E6" s="9" t="s">
        <v>52</v>
      </c>
      <c r="F6" s="9"/>
      <c r="G6" s="9"/>
      <c r="H6" s="9"/>
      <c r="I6" s="9"/>
      <c r="J6" s="10"/>
      <c r="K6" s="97" t="s">
        <v>11</v>
      </c>
      <c r="L6" s="118" t="s">
        <v>11</v>
      </c>
      <c r="M6" s="118" t="s">
        <v>11</v>
      </c>
      <c r="N6" s="136"/>
      <c r="O6" s="120"/>
      <c r="P6" s="120"/>
      <c r="Q6" s="120"/>
      <c r="R6" s="120"/>
    </row>
    <row r="7" spans="1:18" s="7" customFormat="1" ht="15.75" customHeight="1">
      <c r="A7" s="154" t="s">
        <v>62</v>
      </c>
      <c r="B7" s="141" t="s">
        <v>13</v>
      </c>
      <c r="C7" s="33">
        <v>1</v>
      </c>
      <c r="D7" s="159" t="s">
        <v>28</v>
      </c>
      <c r="E7" s="133"/>
      <c r="F7" s="133"/>
      <c r="G7" s="133"/>
      <c r="H7" s="133"/>
      <c r="I7" s="133"/>
      <c r="J7" s="89" t="s">
        <v>63</v>
      </c>
      <c r="K7" s="99">
        <f aca="true" t="shared" si="0" ref="K7:P7">K8+K12</f>
        <v>165552</v>
      </c>
      <c r="L7" s="169">
        <f t="shared" si="0"/>
        <v>160475</v>
      </c>
      <c r="M7" s="170">
        <f t="shared" si="0"/>
        <v>161030</v>
      </c>
      <c r="N7" s="171">
        <f t="shared" si="0"/>
        <v>175099</v>
      </c>
      <c r="O7" s="172">
        <f t="shared" si="0"/>
        <v>196805</v>
      </c>
      <c r="P7" s="172">
        <f t="shared" si="0"/>
        <v>186109</v>
      </c>
      <c r="Q7" s="172">
        <f>Q8+Q12</f>
        <v>164434</v>
      </c>
      <c r="R7" s="172">
        <f>R8+R12</f>
        <v>164385</v>
      </c>
    </row>
    <row r="8" spans="1:18" s="12" customFormat="1" ht="15.75" customHeight="1">
      <c r="A8" s="155"/>
      <c r="B8" s="141"/>
      <c r="C8" s="34" t="s">
        <v>64</v>
      </c>
      <c r="D8" s="35"/>
      <c r="E8" s="144" t="s">
        <v>0</v>
      </c>
      <c r="F8" s="144"/>
      <c r="G8" s="144"/>
      <c r="H8" s="144"/>
      <c r="I8" s="137"/>
      <c r="J8" s="89" t="s">
        <v>65</v>
      </c>
      <c r="K8" s="99">
        <f aca="true" t="shared" si="1" ref="K8:P8">K9+K10+K11</f>
        <v>129537</v>
      </c>
      <c r="L8" s="169">
        <f t="shared" si="1"/>
        <v>133356</v>
      </c>
      <c r="M8" s="170">
        <f t="shared" si="1"/>
        <v>129436</v>
      </c>
      <c r="N8" s="171">
        <f t="shared" si="1"/>
        <v>129424</v>
      </c>
      <c r="O8" s="172">
        <f t="shared" si="1"/>
        <v>130600</v>
      </c>
      <c r="P8" s="172">
        <f t="shared" si="1"/>
        <v>131800</v>
      </c>
      <c r="Q8" s="172">
        <f>Q9+Q10+Q11</f>
        <v>131800</v>
      </c>
      <c r="R8" s="172">
        <f>R9+R10+R11</f>
        <v>131800</v>
      </c>
    </row>
    <row r="9" spans="1:18" s="12" customFormat="1" ht="15.75" customHeight="1">
      <c r="A9" s="155"/>
      <c r="B9" s="141"/>
      <c r="C9" s="36"/>
      <c r="D9" s="13"/>
      <c r="E9" s="37" t="s">
        <v>66</v>
      </c>
      <c r="F9" s="144" t="s">
        <v>4</v>
      </c>
      <c r="G9" s="144"/>
      <c r="H9" s="144"/>
      <c r="I9" s="144"/>
      <c r="J9" s="147"/>
      <c r="K9" s="96">
        <v>93070</v>
      </c>
      <c r="L9" s="169">
        <v>98226</v>
      </c>
      <c r="M9" s="170">
        <v>90196</v>
      </c>
      <c r="N9" s="171">
        <v>87794</v>
      </c>
      <c r="O9" s="171">
        <v>88600</v>
      </c>
      <c r="P9" s="171">
        <v>89400</v>
      </c>
      <c r="Q9" s="171">
        <v>89400</v>
      </c>
      <c r="R9" s="171">
        <v>89400</v>
      </c>
    </row>
    <row r="10" spans="1:18" s="12" customFormat="1" ht="15.75" customHeight="1">
      <c r="A10" s="155"/>
      <c r="B10" s="141"/>
      <c r="C10" s="36"/>
      <c r="D10" s="13"/>
      <c r="E10" s="37" t="s">
        <v>67</v>
      </c>
      <c r="F10" s="144" t="s">
        <v>1</v>
      </c>
      <c r="G10" s="144"/>
      <c r="H10" s="144"/>
      <c r="I10" s="137"/>
      <c r="J10" s="89" t="s">
        <v>68</v>
      </c>
      <c r="K10" s="96"/>
      <c r="L10" s="169"/>
      <c r="M10" s="170"/>
      <c r="N10" s="171"/>
      <c r="O10" s="172"/>
      <c r="P10" s="172"/>
      <c r="Q10" s="172"/>
      <c r="R10" s="172"/>
    </row>
    <row r="11" spans="1:18" s="12" customFormat="1" ht="15.75" customHeight="1">
      <c r="A11" s="155"/>
      <c r="B11" s="141"/>
      <c r="C11" s="36"/>
      <c r="D11" s="13"/>
      <c r="E11" s="37" t="s">
        <v>69</v>
      </c>
      <c r="F11" s="144" t="s">
        <v>2</v>
      </c>
      <c r="G11" s="144"/>
      <c r="H11" s="144"/>
      <c r="I11" s="144"/>
      <c r="J11" s="147"/>
      <c r="K11" s="96">
        <v>36467</v>
      </c>
      <c r="L11" s="169">
        <v>35130</v>
      </c>
      <c r="M11" s="170">
        <v>39240</v>
      </c>
      <c r="N11" s="171">
        <v>41630</v>
      </c>
      <c r="O11" s="172">
        <v>42000</v>
      </c>
      <c r="P11" s="172">
        <v>42400</v>
      </c>
      <c r="Q11" s="172">
        <v>42400</v>
      </c>
      <c r="R11" s="172">
        <v>42400</v>
      </c>
    </row>
    <row r="12" spans="1:18" s="12" customFormat="1" ht="15.75" customHeight="1">
      <c r="A12" s="155"/>
      <c r="B12" s="141"/>
      <c r="C12" s="34" t="s">
        <v>70</v>
      </c>
      <c r="D12" s="35"/>
      <c r="E12" s="144" t="s">
        <v>3</v>
      </c>
      <c r="F12" s="144"/>
      <c r="G12" s="144"/>
      <c r="H12" s="144"/>
      <c r="I12" s="144"/>
      <c r="J12" s="147"/>
      <c r="K12" s="99">
        <f aca="true" t="shared" si="2" ref="K12:P12">K13+K14</f>
        <v>36015</v>
      </c>
      <c r="L12" s="169">
        <f t="shared" si="2"/>
        <v>27119</v>
      </c>
      <c r="M12" s="170">
        <f t="shared" si="2"/>
        <v>31594</v>
      </c>
      <c r="N12" s="171">
        <f t="shared" si="2"/>
        <v>45675</v>
      </c>
      <c r="O12" s="172">
        <f t="shared" si="2"/>
        <v>66205</v>
      </c>
      <c r="P12" s="172">
        <f t="shared" si="2"/>
        <v>54309</v>
      </c>
      <c r="Q12" s="172">
        <f>Q13+Q14</f>
        <v>32634</v>
      </c>
      <c r="R12" s="172">
        <f>R13+R14</f>
        <v>32585</v>
      </c>
    </row>
    <row r="13" spans="1:18" s="12" customFormat="1" ht="15.75" customHeight="1">
      <c r="A13" s="155"/>
      <c r="B13" s="141"/>
      <c r="C13" s="38"/>
      <c r="D13" s="14"/>
      <c r="E13" s="39" t="s">
        <v>66</v>
      </c>
      <c r="F13" s="145" t="s">
        <v>5</v>
      </c>
      <c r="G13" s="145"/>
      <c r="H13" s="145"/>
      <c r="I13" s="145"/>
      <c r="J13" s="146"/>
      <c r="K13" s="96">
        <v>35854</v>
      </c>
      <c r="L13" s="169">
        <v>27021</v>
      </c>
      <c r="M13" s="170">
        <v>29441</v>
      </c>
      <c r="N13" s="171">
        <v>32541</v>
      </c>
      <c r="O13" s="172">
        <v>31940</v>
      </c>
      <c r="P13" s="172">
        <v>32403</v>
      </c>
      <c r="Q13" s="172">
        <v>32434</v>
      </c>
      <c r="R13" s="172">
        <v>32393</v>
      </c>
    </row>
    <row r="14" spans="1:18" s="12" customFormat="1" ht="15.75" customHeight="1">
      <c r="A14" s="155"/>
      <c r="B14" s="141"/>
      <c r="C14" s="40"/>
      <c r="D14" s="23"/>
      <c r="E14" s="37" t="s">
        <v>67</v>
      </c>
      <c r="F14" s="144" t="s">
        <v>2</v>
      </c>
      <c r="G14" s="144"/>
      <c r="H14" s="144"/>
      <c r="I14" s="144"/>
      <c r="J14" s="147"/>
      <c r="K14" s="96">
        <v>161</v>
      </c>
      <c r="L14" s="169">
        <v>98</v>
      </c>
      <c r="M14" s="170">
        <v>2153</v>
      </c>
      <c r="N14" s="171">
        <v>13134</v>
      </c>
      <c r="O14" s="172">
        <v>34265</v>
      </c>
      <c r="P14" s="172">
        <v>21906</v>
      </c>
      <c r="Q14" s="172">
        <v>200</v>
      </c>
      <c r="R14" s="172">
        <v>192</v>
      </c>
    </row>
    <row r="15" spans="1:18" s="12" customFormat="1" ht="15.75" customHeight="1">
      <c r="A15" s="155"/>
      <c r="B15" s="141" t="s">
        <v>14</v>
      </c>
      <c r="C15" s="41" t="s">
        <v>71</v>
      </c>
      <c r="D15" s="144" t="s">
        <v>29</v>
      </c>
      <c r="E15" s="144"/>
      <c r="F15" s="144"/>
      <c r="G15" s="144"/>
      <c r="H15" s="144"/>
      <c r="I15" s="144"/>
      <c r="J15" s="89" t="s">
        <v>72</v>
      </c>
      <c r="K15" s="99">
        <f aca="true" t="shared" si="3" ref="K15:P15">K16+K20</f>
        <v>106665</v>
      </c>
      <c r="L15" s="169">
        <f t="shared" si="3"/>
        <v>97343</v>
      </c>
      <c r="M15" s="170">
        <f t="shared" si="3"/>
        <v>114604</v>
      </c>
      <c r="N15" s="171">
        <f t="shared" si="3"/>
        <v>114960</v>
      </c>
      <c r="O15" s="172">
        <f t="shared" si="3"/>
        <v>106160</v>
      </c>
      <c r="P15" s="172">
        <f t="shared" si="3"/>
        <v>107407</v>
      </c>
      <c r="Q15" s="172">
        <f>Q16+Q20</f>
        <v>119135</v>
      </c>
      <c r="R15" s="172">
        <f>R16+R20</f>
        <v>118842</v>
      </c>
    </row>
    <row r="16" spans="1:18" s="12" customFormat="1" ht="15.75" customHeight="1">
      <c r="A16" s="155"/>
      <c r="B16" s="141"/>
      <c r="C16" s="34" t="s">
        <v>64</v>
      </c>
      <c r="D16" s="35"/>
      <c r="E16" s="144" t="s">
        <v>6</v>
      </c>
      <c r="F16" s="144"/>
      <c r="G16" s="144"/>
      <c r="H16" s="144"/>
      <c r="I16" s="144"/>
      <c r="J16" s="147"/>
      <c r="K16" s="99">
        <f aca="true" t="shared" si="4" ref="K16:P16">K17+K19</f>
        <v>91775</v>
      </c>
      <c r="L16" s="169">
        <f t="shared" si="4"/>
        <v>90072</v>
      </c>
      <c r="M16" s="170">
        <f t="shared" si="4"/>
        <v>98129</v>
      </c>
      <c r="N16" s="171">
        <f t="shared" si="4"/>
        <v>104091</v>
      </c>
      <c r="O16" s="172">
        <f t="shared" si="4"/>
        <v>105700</v>
      </c>
      <c r="P16" s="172">
        <f t="shared" si="4"/>
        <v>106500</v>
      </c>
      <c r="Q16" s="172">
        <f>Q17+Q19</f>
        <v>106500</v>
      </c>
      <c r="R16" s="172">
        <f>R17+R19</f>
        <v>106500</v>
      </c>
    </row>
    <row r="17" spans="1:18" s="12" customFormat="1" ht="15.75" customHeight="1">
      <c r="A17" s="155"/>
      <c r="B17" s="141"/>
      <c r="C17" s="38"/>
      <c r="D17" s="14"/>
      <c r="E17" s="39" t="s">
        <v>66</v>
      </c>
      <c r="F17" s="145" t="s">
        <v>7</v>
      </c>
      <c r="G17" s="144"/>
      <c r="H17" s="144"/>
      <c r="I17" s="144"/>
      <c r="J17" s="147"/>
      <c r="K17" s="96">
        <v>15556</v>
      </c>
      <c r="L17" s="169">
        <v>15553</v>
      </c>
      <c r="M17" s="170">
        <v>16342</v>
      </c>
      <c r="N17" s="171">
        <v>16722</v>
      </c>
      <c r="O17" s="172">
        <v>17000</v>
      </c>
      <c r="P17" s="172">
        <v>17000</v>
      </c>
      <c r="Q17" s="172">
        <v>17000</v>
      </c>
      <c r="R17" s="172">
        <v>17000</v>
      </c>
    </row>
    <row r="18" spans="1:18" s="12" customFormat="1" ht="15.75" customHeight="1">
      <c r="A18" s="155"/>
      <c r="B18" s="141"/>
      <c r="C18" s="42"/>
      <c r="D18" s="43"/>
      <c r="E18" s="25"/>
      <c r="F18" s="44"/>
      <c r="G18" s="160" t="s">
        <v>30</v>
      </c>
      <c r="H18" s="137"/>
      <c r="I18" s="137"/>
      <c r="J18" s="139"/>
      <c r="K18" s="96"/>
      <c r="L18" s="169"/>
      <c r="M18" s="170"/>
      <c r="N18" s="171"/>
      <c r="O18" s="172"/>
      <c r="P18" s="172"/>
      <c r="Q18" s="172"/>
      <c r="R18" s="172"/>
    </row>
    <row r="19" spans="1:18" s="12" customFormat="1" ht="15.75" customHeight="1">
      <c r="A19" s="155"/>
      <c r="B19" s="141"/>
      <c r="C19" s="40"/>
      <c r="D19" s="23"/>
      <c r="E19" s="37" t="s">
        <v>67</v>
      </c>
      <c r="F19" s="144" t="s">
        <v>2</v>
      </c>
      <c r="G19" s="144"/>
      <c r="H19" s="137"/>
      <c r="I19" s="137"/>
      <c r="J19" s="139"/>
      <c r="K19" s="96">
        <v>76219</v>
      </c>
      <c r="L19" s="169">
        <v>74519</v>
      </c>
      <c r="M19" s="170">
        <v>81787</v>
      </c>
      <c r="N19" s="171">
        <v>87369</v>
      </c>
      <c r="O19" s="172">
        <v>88700</v>
      </c>
      <c r="P19" s="172">
        <v>89500</v>
      </c>
      <c r="Q19" s="172">
        <v>89500</v>
      </c>
      <c r="R19" s="172">
        <v>89500</v>
      </c>
    </row>
    <row r="20" spans="1:18" s="12" customFormat="1" ht="15.75" customHeight="1">
      <c r="A20" s="155"/>
      <c r="B20" s="141"/>
      <c r="C20" s="34" t="s">
        <v>70</v>
      </c>
      <c r="D20" s="35"/>
      <c r="E20" s="144" t="s">
        <v>8</v>
      </c>
      <c r="F20" s="144"/>
      <c r="G20" s="144"/>
      <c r="H20" s="144"/>
      <c r="I20" s="144"/>
      <c r="J20" s="147"/>
      <c r="K20" s="99">
        <f aca="true" t="shared" si="5" ref="K20:P20">K21+K23</f>
        <v>14890</v>
      </c>
      <c r="L20" s="169">
        <f t="shared" si="5"/>
        <v>7271</v>
      </c>
      <c r="M20" s="170">
        <f t="shared" si="5"/>
        <v>16475</v>
      </c>
      <c r="N20" s="171">
        <f t="shared" si="5"/>
        <v>10869</v>
      </c>
      <c r="O20" s="172">
        <f t="shared" si="5"/>
        <v>460</v>
      </c>
      <c r="P20" s="172">
        <f t="shared" si="5"/>
        <v>907</v>
      </c>
      <c r="Q20" s="172">
        <f>Q21+Q23</f>
        <v>12635</v>
      </c>
      <c r="R20" s="172">
        <f>R21+R23</f>
        <v>12342</v>
      </c>
    </row>
    <row r="21" spans="1:18" s="12" customFormat="1" ht="15.75" customHeight="1">
      <c r="A21" s="155"/>
      <c r="B21" s="141"/>
      <c r="C21" s="38"/>
      <c r="D21" s="14"/>
      <c r="E21" s="39" t="s">
        <v>66</v>
      </c>
      <c r="F21" s="145" t="s">
        <v>9</v>
      </c>
      <c r="G21" s="144"/>
      <c r="H21" s="144"/>
      <c r="I21" s="144"/>
      <c r="J21" s="147"/>
      <c r="K21" s="96">
        <v>8322</v>
      </c>
      <c r="L21" s="169">
        <v>2198</v>
      </c>
      <c r="M21" s="170">
        <v>5</v>
      </c>
      <c r="N21" s="171">
        <v>2629</v>
      </c>
      <c r="O21" s="172">
        <v>460</v>
      </c>
      <c r="P21" s="172">
        <v>907</v>
      </c>
      <c r="Q21" s="172">
        <v>969</v>
      </c>
      <c r="R21" s="172">
        <v>886</v>
      </c>
    </row>
    <row r="22" spans="1:18" s="12" customFormat="1" ht="15.75" customHeight="1">
      <c r="A22" s="155"/>
      <c r="B22" s="141"/>
      <c r="C22" s="45"/>
      <c r="D22" s="19"/>
      <c r="E22" s="46"/>
      <c r="F22" s="20"/>
      <c r="G22" s="160" t="s">
        <v>31</v>
      </c>
      <c r="H22" s="133"/>
      <c r="I22" s="133"/>
      <c r="J22" s="134"/>
      <c r="K22" s="96"/>
      <c r="L22" s="169"/>
      <c r="M22" s="170"/>
      <c r="N22" s="171"/>
      <c r="O22" s="172"/>
      <c r="P22" s="172"/>
      <c r="Q22" s="172"/>
      <c r="R22" s="172"/>
    </row>
    <row r="23" spans="1:18" s="12" customFormat="1" ht="15.75" customHeight="1">
      <c r="A23" s="155"/>
      <c r="B23" s="141"/>
      <c r="C23" s="40"/>
      <c r="D23" s="23"/>
      <c r="E23" s="37" t="s">
        <v>67</v>
      </c>
      <c r="F23" s="144" t="s">
        <v>2</v>
      </c>
      <c r="G23" s="144"/>
      <c r="H23" s="137"/>
      <c r="I23" s="137"/>
      <c r="J23" s="139"/>
      <c r="K23" s="96">
        <v>6568</v>
      </c>
      <c r="L23" s="169">
        <v>5073</v>
      </c>
      <c r="M23" s="170">
        <v>16470</v>
      </c>
      <c r="N23" s="171">
        <v>8240</v>
      </c>
      <c r="O23" s="171"/>
      <c r="P23" s="171"/>
      <c r="Q23" s="171">
        <v>11666</v>
      </c>
      <c r="R23" s="171">
        <v>11456</v>
      </c>
    </row>
    <row r="24" spans="1:18" s="12" customFormat="1" ht="15.75" customHeight="1">
      <c r="A24" s="156"/>
      <c r="B24" s="47"/>
      <c r="C24" s="48" t="s">
        <v>73</v>
      </c>
      <c r="D24" s="21"/>
      <c r="E24" s="144" t="s">
        <v>32</v>
      </c>
      <c r="F24" s="144"/>
      <c r="G24" s="11"/>
      <c r="H24" s="144" t="s">
        <v>74</v>
      </c>
      <c r="I24" s="144"/>
      <c r="J24" s="89" t="s">
        <v>75</v>
      </c>
      <c r="K24" s="102">
        <f aca="true" t="shared" si="6" ref="K24:P24">K7-K15</f>
        <v>58887</v>
      </c>
      <c r="L24" s="173">
        <f t="shared" si="6"/>
        <v>63132</v>
      </c>
      <c r="M24" s="174">
        <f t="shared" si="6"/>
        <v>46426</v>
      </c>
      <c r="N24" s="175">
        <f t="shared" si="6"/>
        <v>60139</v>
      </c>
      <c r="O24" s="176">
        <f t="shared" si="6"/>
        <v>90645</v>
      </c>
      <c r="P24" s="176">
        <f t="shared" si="6"/>
        <v>78702</v>
      </c>
      <c r="Q24" s="176">
        <f>Q7-Q15</f>
        <v>45299</v>
      </c>
      <c r="R24" s="176">
        <f>R7-R15</f>
        <v>45543</v>
      </c>
    </row>
    <row r="25" spans="1:18" s="12" customFormat="1" ht="15.75" customHeight="1">
      <c r="A25" s="154" t="s">
        <v>59</v>
      </c>
      <c r="B25" s="141" t="s">
        <v>16</v>
      </c>
      <c r="C25" s="33">
        <v>1</v>
      </c>
      <c r="D25" s="49"/>
      <c r="E25" s="144" t="s">
        <v>16</v>
      </c>
      <c r="F25" s="137"/>
      <c r="G25" s="137"/>
      <c r="H25" s="137"/>
      <c r="I25" s="137"/>
      <c r="J25" s="90" t="s">
        <v>76</v>
      </c>
      <c r="K25" s="103">
        <f aca="true" t="shared" si="7" ref="K25:P25">SUM(K26:K33)</f>
        <v>97300</v>
      </c>
      <c r="L25" s="177">
        <f t="shared" si="7"/>
        <v>259046</v>
      </c>
      <c r="M25" s="178">
        <f t="shared" si="7"/>
        <v>245600</v>
      </c>
      <c r="N25" s="179">
        <f t="shared" si="7"/>
        <v>530300</v>
      </c>
      <c r="O25" s="180">
        <f t="shared" si="7"/>
        <v>433923</v>
      </c>
      <c r="P25" s="180">
        <f t="shared" si="7"/>
        <v>19068</v>
      </c>
      <c r="Q25" s="180">
        <f>SUM(Q26:Q33)</f>
        <v>58898</v>
      </c>
      <c r="R25" s="180">
        <f>SUM(R26:R33)</f>
        <v>112311</v>
      </c>
    </row>
    <row r="26" spans="1:18" s="12" customFormat="1" ht="15.75" customHeight="1">
      <c r="A26" s="157"/>
      <c r="B26" s="141"/>
      <c r="C26" s="50" t="s">
        <v>64</v>
      </c>
      <c r="D26" s="51"/>
      <c r="E26" s="144" t="s">
        <v>33</v>
      </c>
      <c r="F26" s="137"/>
      <c r="G26" s="137"/>
      <c r="H26" s="137"/>
      <c r="I26" s="137"/>
      <c r="J26" s="139"/>
      <c r="K26" s="99"/>
      <c r="L26" s="169">
        <v>59600</v>
      </c>
      <c r="M26" s="170">
        <v>245600</v>
      </c>
      <c r="N26" s="171">
        <v>530300</v>
      </c>
      <c r="O26" s="172">
        <v>430200</v>
      </c>
      <c r="P26" s="172"/>
      <c r="Q26" s="172"/>
      <c r="R26" s="172"/>
    </row>
    <row r="27" spans="1:18" s="12" customFormat="1" ht="15.75" customHeight="1">
      <c r="A27" s="157"/>
      <c r="B27" s="141"/>
      <c r="C27" s="52"/>
      <c r="D27" s="94"/>
      <c r="E27" s="160" t="s">
        <v>116</v>
      </c>
      <c r="F27" s="144"/>
      <c r="G27" s="144"/>
      <c r="H27" s="144"/>
      <c r="I27" s="144"/>
      <c r="J27" s="147"/>
      <c r="K27" s="99"/>
      <c r="L27" s="169"/>
      <c r="M27" s="170"/>
      <c r="N27" s="171"/>
      <c r="O27" s="172"/>
      <c r="P27" s="172"/>
      <c r="Q27" s="172"/>
      <c r="R27" s="172"/>
    </row>
    <row r="28" spans="1:18" s="12" customFormat="1" ht="15.75" customHeight="1">
      <c r="A28" s="157"/>
      <c r="B28" s="141"/>
      <c r="C28" s="50" t="s">
        <v>70</v>
      </c>
      <c r="D28" s="51"/>
      <c r="E28" s="144" t="s">
        <v>34</v>
      </c>
      <c r="F28" s="137"/>
      <c r="G28" s="137"/>
      <c r="H28" s="137"/>
      <c r="I28" s="137"/>
      <c r="J28" s="139"/>
      <c r="K28" s="99">
        <v>62957</v>
      </c>
      <c r="L28" s="169">
        <v>26512</v>
      </c>
      <c r="M28" s="170"/>
      <c r="N28" s="171"/>
      <c r="O28" s="172">
        <v>3723</v>
      </c>
      <c r="P28" s="172">
        <v>19068</v>
      </c>
      <c r="Q28" s="172">
        <v>52098</v>
      </c>
      <c r="R28" s="172">
        <v>78927</v>
      </c>
    </row>
    <row r="29" spans="1:18" s="12" customFormat="1" ht="15.75" customHeight="1">
      <c r="A29" s="157"/>
      <c r="B29" s="141"/>
      <c r="C29" s="50" t="s">
        <v>53</v>
      </c>
      <c r="D29" s="51"/>
      <c r="E29" s="144" t="s">
        <v>35</v>
      </c>
      <c r="F29" s="137"/>
      <c r="G29" s="137"/>
      <c r="H29" s="137"/>
      <c r="I29" s="137"/>
      <c r="J29" s="139"/>
      <c r="K29" s="99"/>
      <c r="L29" s="169"/>
      <c r="M29" s="170"/>
      <c r="N29" s="171"/>
      <c r="O29" s="172"/>
      <c r="P29" s="172"/>
      <c r="Q29" s="172"/>
      <c r="R29" s="172"/>
    </row>
    <row r="30" spans="1:18" s="12" customFormat="1" ht="15.75" customHeight="1">
      <c r="A30" s="157"/>
      <c r="B30" s="141"/>
      <c r="C30" s="50" t="s">
        <v>54</v>
      </c>
      <c r="D30" s="51"/>
      <c r="E30" s="144" t="s">
        <v>18</v>
      </c>
      <c r="F30" s="137"/>
      <c r="G30" s="137"/>
      <c r="H30" s="137"/>
      <c r="I30" s="137"/>
      <c r="J30" s="139"/>
      <c r="K30" s="99"/>
      <c r="L30" s="169"/>
      <c r="M30" s="170"/>
      <c r="N30" s="171"/>
      <c r="O30" s="172"/>
      <c r="P30" s="172"/>
      <c r="Q30" s="172"/>
      <c r="R30" s="172"/>
    </row>
    <row r="31" spans="1:18" s="12" customFormat="1" ht="15.75" customHeight="1">
      <c r="A31" s="157"/>
      <c r="B31" s="141"/>
      <c r="C31" s="50" t="s">
        <v>55</v>
      </c>
      <c r="D31" s="51"/>
      <c r="E31" s="144" t="s">
        <v>17</v>
      </c>
      <c r="F31" s="137"/>
      <c r="G31" s="137"/>
      <c r="H31" s="137"/>
      <c r="I31" s="137"/>
      <c r="J31" s="139"/>
      <c r="K31" s="99">
        <v>34343</v>
      </c>
      <c r="L31" s="169">
        <v>172934</v>
      </c>
      <c r="M31" s="170"/>
      <c r="N31" s="171"/>
      <c r="O31" s="172"/>
      <c r="P31" s="172"/>
      <c r="Q31" s="172"/>
      <c r="R31" s="172"/>
    </row>
    <row r="32" spans="1:18" s="12" customFormat="1" ht="15.75" customHeight="1">
      <c r="A32" s="157"/>
      <c r="B32" s="141"/>
      <c r="C32" s="50" t="s">
        <v>56</v>
      </c>
      <c r="D32" s="51"/>
      <c r="E32" s="144" t="s">
        <v>19</v>
      </c>
      <c r="F32" s="137"/>
      <c r="G32" s="137"/>
      <c r="H32" s="137"/>
      <c r="I32" s="137"/>
      <c r="J32" s="139"/>
      <c r="K32" s="99"/>
      <c r="L32" s="169"/>
      <c r="M32" s="170"/>
      <c r="N32" s="171"/>
      <c r="O32" s="172"/>
      <c r="P32" s="172"/>
      <c r="Q32" s="172"/>
      <c r="R32" s="172"/>
    </row>
    <row r="33" spans="1:18" s="12" customFormat="1" ht="15.75" customHeight="1">
      <c r="A33" s="157"/>
      <c r="B33" s="141"/>
      <c r="C33" s="50" t="s">
        <v>57</v>
      </c>
      <c r="D33" s="51"/>
      <c r="E33" s="144" t="s">
        <v>2</v>
      </c>
      <c r="F33" s="137"/>
      <c r="G33" s="137"/>
      <c r="H33" s="137"/>
      <c r="I33" s="137"/>
      <c r="J33" s="139"/>
      <c r="K33" s="99"/>
      <c r="L33" s="169"/>
      <c r="M33" s="170"/>
      <c r="N33" s="171"/>
      <c r="O33" s="172"/>
      <c r="P33" s="172"/>
      <c r="Q33" s="172">
        <v>6800</v>
      </c>
      <c r="R33" s="172">
        <v>33384</v>
      </c>
    </row>
    <row r="34" spans="1:18" s="12" customFormat="1" ht="15.75" customHeight="1">
      <c r="A34" s="157"/>
      <c r="B34" s="141" t="s">
        <v>20</v>
      </c>
      <c r="C34" s="41" t="s">
        <v>77</v>
      </c>
      <c r="D34" s="49"/>
      <c r="E34" s="144" t="s">
        <v>20</v>
      </c>
      <c r="F34" s="137"/>
      <c r="G34" s="137"/>
      <c r="H34" s="137"/>
      <c r="I34" s="137"/>
      <c r="J34" s="90" t="s">
        <v>78</v>
      </c>
      <c r="K34" s="99">
        <f aca="true" t="shared" si="8" ref="K34:P34">K35+K37+K38+K39+K40</f>
        <v>156187</v>
      </c>
      <c r="L34" s="169">
        <f t="shared" si="8"/>
        <v>297669</v>
      </c>
      <c r="M34" s="170">
        <f t="shared" si="8"/>
        <v>262384</v>
      </c>
      <c r="N34" s="171">
        <f t="shared" si="8"/>
        <v>531867</v>
      </c>
      <c r="O34" s="172">
        <f t="shared" si="8"/>
        <v>438157</v>
      </c>
      <c r="P34" s="172">
        <f t="shared" si="8"/>
        <v>38137</v>
      </c>
      <c r="Q34" s="172">
        <f>Q35+Q37+Q38+Q39+Q40</f>
        <v>104197</v>
      </c>
      <c r="R34" s="172">
        <f>R35+R37+R38+R39+R40</f>
        <v>157854</v>
      </c>
    </row>
    <row r="35" spans="1:18" s="12" customFormat="1" ht="15.75" customHeight="1">
      <c r="A35" s="157"/>
      <c r="B35" s="141"/>
      <c r="C35" s="50" t="s">
        <v>79</v>
      </c>
      <c r="D35" s="51"/>
      <c r="E35" s="145" t="s">
        <v>21</v>
      </c>
      <c r="F35" s="140"/>
      <c r="G35" s="137"/>
      <c r="H35" s="137"/>
      <c r="I35" s="137"/>
      <c r="J35" s="139"/>
      <c r="K35" s="99">
        <v>39160</v>
      </c>
      <c r="L35" s="169">
        <v>244646</v>
      </c>
      <c r="M35" s="170">
        <v>262384</v>
      </c>
      <c r="N35" s="171">
        <v>531867</v>
      </c>
      <c r="O35" s="172">
        <v>430710</v>
      </c>
      <c r="P35" s="172"/>
      <c r="Q35" s="172"/>
      <c r="R35" s="172"/>
    </row>
    <row r="36" spans="1:18" s="12" customFormat="1" ht="15.75" customHeight="1">
      <c r="A36" s="157"/>
      <c r="B36" s="141"/>
      <c r="C36" s="52"/>
      <c r="D36" s="53"/>
      <c r="E36" s="19"/>
      <c r="F36" s="20"/>
      <c r="G36" s="160" t="s">
        <v>22</v>
      </c>
      <c r="H36" s="133"/>
      <c r="I36" s="133"/>
      <c r="J36" s="134"/>
      <c r="K36" s="104"/>
      <c r="L36" s="181"/>
      <c r="M36" s="182"/>
      <c r="N36" s="183"/>
      <c r="O36" s="184"/>
      <c r="P36" s="184"/>
      <c r="Q36" s="184"/>
      <c r="R36" s="184"/>
    </row>
    <row r="37" spans="1:18" s="12" customFormat="1" ht="15.75" customHeight="1">
      <c r="A37" s="157"/>
      <c r="B37" s="141"/>
      <c r="C37" s="50" t="s">
        <v>80</v>
      </c>
      <c r="D37" s="51"/>
      <c r="E37" s="144" t="s">
        <v>36</v>
      </c>
      <c r="F37" s="137"/>
      <c r="G37" s="137"/>
      <c r="H37" s="137"/>
      <c r="I37" s="137"/>
      <c r="J37" s="90" t="s">
        <v>81</v>
      </c>
      <c r="K37" s="105">
        <v>117027</v>
      </c>
      <c r="L37" s="177">
        <v>53023</v>
      </c>
      <c r="M37" s="178"/>
      <c r="N37" s="179"/>
      <c r="O37" s="180">
        <v>7447</v>
      </c>
      <c r="P37" s="180">
        <v>38137</v>
      </c>
      <c r="Q37" s="180">
        <v>104197</v>
      </c>
      <c r="R37" s="180">
        <v>157854</v>
      </c>
    </row>
    <row r="38" spans="1:18" s="12" customFormat="1" ht="15.75" customHeight="1">
      <c r="A38" s="157"/>
      <c r="B38" s="141"/>
      <c r="C38" s="50" t="s">
        <v>53</v>
      </c>
      <c r="D38" s="51"/>
      <c r="E38" s="144" t="s">
        <v>37</v>
      </c>
      <c r="F38" s="137"/>
      <c r="G38" s="137"/>
      <c r="H38" s="137"/>
      <c r="I38" s="137"/>
      <c r="J38" s="139"/>
      <c r="K38" s="103"/>
      <c r="L38" s="177"/>
      <c r="M38" s="178"/>
      <c r="N38" s="179"/>
      <c r="O38" s="180"/>
      <c r="P38" s="180"/>
      <c r="Q38" s="180"/>
      <c r="R38" s="180"/>
    </row>
    <row r="39" spans="1:18" s="12" customFormat="1" ht="15.75" customHeight="1">
      <c r="A39" s="157"/>
      <c r="B39" s="141"/>
      <c r="C39" s="50" t="s">
        <v>54</v>
      </c>
      <c r="D39" s="51"/>
      <c r="E39" s="144" t="s">
        <v>38</v>
      </c>
      <c r="F39" s="137"/>
      <c r="G39" s="137"/>
      <c r="H39" s="137"/>
      <c r="I39" s="137"/>
      <c r="J39" s="139"/>
      <c r="K39" s="103"/>
      <c r="L39" s="177"/>
      <c r="M39" s="178"/>
      <c r="N39" s="179"/>
      <c r="O39" s="180"/>
      <c r="P39" s="180"/>
      <c r="Q39" s="180"/>
      <c r="R39" s="180"/>
    </row>
    <row r="40" spans="1:18" s="12" customFormat="1" ht="15.75" customHeight="1">
      <c r="A40" s="157"/>
      <c r="B40" s="141"/>
      <c r="C40" s="50" t="s">
        <v>55</v>
      </c>
      <c r="D40" s="51"/>
      <c r="E40" s="144" t="s">
        <v>2</v>
      </c>
      <c r="F40" s="137"/>
      <c r="G40" s="137"/>
      <c r="H40" s="137"/>
      <c r="I40" s="137"/>
      <c r="J40" s="139"/>
      <c r="K40" s="103"/>
      <c r="L40" s="177"/>
      <c r="M40" s="178"/>
      <c r="N40" s="179"/>
      <c r="O40" s="180"/>
      <c r="P40" s="180"/>
      <c r="Q40" s="180"/>
      <c r="R40" s="180"/>
    </row>
    <row r="41" spans="1:18" s="12" customFormat="1" ht="15.75" customHeight="1">
      <c r="A41" s="158"/>
      <c r="B41" s="54"/>
      <c r="C41" s="48" t="s">
        <v>82</v>
      </c>
      <c r="D41" s="21"/>
      <c r="E41" s="144" t="s">
        <v>32</v>
      </c>
      <c r="F41" s="144"/>
      <c r="G41" s="11"/>
      <c r="H41" s="144" t="s">
        <v>83</v>
      </c>
      <c r="I41" s="144"/>
      <c r="J41" s="89" t="s">
        <v>84</v>
      </c>
      <c r="K41" s="102">
        <f aca="true" t="shared" si="9" ref="K41:P41">K25-K34</f>
        <v>-58887</v>
      </c>
      <c r="L41" s="169">
        <f t="shared" si="9"/>
        <v>-38623</v>
      </c>
      <c r="M41" s="170">
        <f t="shared" si="9"/>
        <v>-16784</v>
      </c>
      <c r="N41" s="171">
        <f t="shared" si="9"/>
        <v>-1567</v>
      </c>
      <c r="O41" s="172">
        <f t="shared" si="9"/>
        <v>-4234</v>
      </c>
      <c r="P41" s="172">
        <f t="shared" si="9"/>
        <v>-19069</v>
      </c>
      <c r="Q41" s="172">
        <f>Q25-Q34</f>
        <v>-45299</v>
      </c>
      <c r="R41" s="172">
        <f>R25-R34</f>
        <v>-45543</v>
      </c>
    </row>
    <row r="42" spans="1:18" s="12" customFormat="1" ht="15.75" customHeight="1">
      <c r="A42" s="55"/>
      <c r="B42" s="56"/>
      <c r="C42" s="144" t="s">
        <v>39</v>
      </c>
      <c r="D42" s="144"/>
      <c r="E42" s="144"/>
      <c r="F42" s="144"/>
      <c r="G42" s="11"/>
      <c r="H42" s="144" t="s">
        <v>85</v>
      </c>
      <c r="I42" s="144"/>
      <c r="J42" s="89" t="s">
        <v>86</v>
      </c>
      <c r="K42" s="106">
        <f aca="true" t="shared" si="10" ref="K42:P42">K24+K41</f>
        <v>0</v>
      </c>
      <c r="L42" s="177">
        <f t="shared" si="10"/>
        <v>24509</v>
      </c>
      <c r="M42" s="178">
        <f t="shared" si="10"/>
        <v>29642</v>
      </c>
      <c r="N42" s="179">
        <f t="shared" si="10"/>
        <v>58572</v>
      </c>
      <c r="O42" s="180">
        <f t="shared" si="10"/>
        <v>86411</v>
      </c>
      <c r="P42" s="180">
        <f t="shared" si="10"/>
        <v>59633</v>
      </c>
      <c r="Q42" s="180">
        <f>Q24+Q41</f>
        <v>0</v>
      </c>
      <c r="R42" s="180">
        <f>R24+R41</f>
        <v>0</v>
      </c>
    </row>
    <row r="43" spans="1:18" s="12" customFormat="1" ht="15.75" customHeight="1">
      <c r="A43" s="55"/>
      <c r="B43" s="56"/>
      <c r="C43" s="144" t="s">
        <v>40</v>
      </c>
      <c r="D43" s="144"/>
      <c r="E43" s="144"/>
      <c r="F43" s="144"/>
      <c r="G43" s="11"/>
      <c r="H43" s="11"/>
      <c r="I43" s="11"/>
      <c r="J43" s="89" t="s">
        <v>87</v>
      </c>
      <c r="K43" s="106"/>
      <c r="L43" s="177">
        <v>7942</v>
      </c>
      <c r="M43" s="178">
        <v>46209</v>
      </c>
      <c r="N43" s="179">
        <v>48573</v>
      </c>
      <c r="O43" s="180">
        <v>86411</v>
      </c>
      <c r="P43" s="180">
        <v>59633</v>
      </c>
      <c r="Q43" s="180"/>
      <c r="R43" s="180"/>
    </row>
    <row r="44" spans="1:18" s="12" customFormat="1" ht="15.75" customHeight="1">
      <c r="A44" s="55"/>
      <c r="B44" s="56"/>
      <c r="C44" s="144" t="s">
        <v>41</v>
      </c>
      <c r="D44" s="144"/>
      <c r="E44" s="144"/>
      <c r="F44" s="144"/>
      <c r="G44" s="11"/>
      <c r="H44" s="11"/>
      <c r="I44" s="11"/>
      <c r="J44" s="89" t="s">
        <v>88</v>
      </c>
      <c r="K44" s="106"/>
      <c r="L44" s="177"/>
      <c r="M44" s="178">
        <v>16567</v>
      </c>
      <c r="N44" s="179">
        <v>1</v>
      </c>
      <c r="O44" s="180">
        <v>10000</v>
      </c>
      <c r="P44" s="180">
        <v>10000</v>
      </c>
      <c r="Q44" s="180">
        <v>10000</v>
      </c>
      <c r="R44" s="180">
        <v>10000</v>
      </c>
    </row>
    <row r="45" spans="1:18" s="12" customFormat="1" ht="15.75" customHeight="1">
      <c r="A45" s="55"/>
      <c r="B45" s="56"/>
      <c r="C45" s="144" t="s">
        <v>42</v>
      </c>
      <c r="D45" s="144"/>
      <c r="E45" s="144"/>
      <c r="F45" s="144"/>
      <c r="G45" s="11"/>
      <c r="H45" s="11"/>
      <c r="I45" s="11"/>
      <c r="J45" s="89" t="s">
        <v>89</v>
      </c>
      <c r="K45" s="102"/>
      <c r="L45" s="169"/>
      <c r="M45" s="170"/>
      <c r="N45" s="171"/>
      <c r="O45" s="172"/>
      <c r="P45" s="172"/>
      <c r="Q45" s="172"/>
      <c r="R45" s="172"/>
    </row>
    <row r="46" spans="1:18" s="16" customFormat="1" ht="15.75" customHeight="1">
      <c r="A46" s="55"/>
      <c r="B46" s="56"/>
      <c r="C46" s="144" t="s">
        <v>43</v>
      </c>
      <c r="D46" s="137"/>
      <c r="E46" s="137"/>
      <c r="F46" s="137"/>
      <c r="G46" s="26"/>
      <c r="H46" s="144" t="s">
        <v>90</v>
      </c>
      <c r="I46" s="144"/>
      <c r="J46" s="89" t="s">
        <v>91</v>
      </c>
      <c r="K46" s="102">
        <f aca="true" t="shared" si="11" ref="K46:P46">K42-K43+K44-K45</f>
        <v>0</v>
      </c>
      <c r="L46" s="169">
        <f t="shared" si="11"/>
        <v>16567</v>
      </c>
      <c r="M46" s="170">
        <f t="shared" si="11"/>
        <v>0</v>
      </c>
      <c r="N46" s="171">
        <f t="shared" si="11"/>
        <v>10000</v>
      </c>
      <c r="O46" s="172">
        <f t="shared" si="11"/>
        <v>10000</v>
      </c>
      <c r="P46" s="172">
        <f t="shared" si="11"/>
        <v>10000</v>
      </c>
      <c r="Q46" s="172">
        <f>Q42-Q43+Q44-Q45</f>
        <v>10000</v>
      </c>
      <c r="R46" s="172">
        <f>R42-R43+R44-R45</f>
        <v>10000</v>
      </c>
    </row>
    <row r="47" spans="1:18" s="16" customFormat="1" ht="15.75" customHeight="1">
      <c r="A47" s="55"/>
      <c r="B47" s="56"/>
      <c r="C47" s="144" t="s">
        <v>44</v>
      </c>
      <c r="D47" s="137"/>
      <c r="E47" s="137"/>
      <c r="F47" s="137"/>
      <c r="G47" s="137"/>
      <c r="H47" s="137"/>
      <c r="I47" s="137"/>
      <c r="J47" s="89" t="s">
        <v>92</v>
      </c>
      <c r="K47" s="99"/>
      <c r="L47" s="169"/>
      <c r="M47" s="170"/>
      <c r="N47" s="171"/>
      <c r="O47" s="172"/>
      <c r="P47" s="172"/>
      <c r="Q47" s="172"/>
      <c r="R47" s="172"/>
    </row>
    <row r="48" spans="1:18" s="16" customFormat="1" ht="15.75" customHeight="1">
      <c r="A48" s="148"/>
      <c r="B48" s="57"/>
      <c r="C48" s="145" t="s">
        <v>45</v>
      </c>
      <c r="D48" s="140"/>
      <c r="E48" s="140"/>
      <c r="F48" s="140"/>
      <c r="G48" s="160" t="s">
        <v>46</v>
      </c>
      <c r="H48" s="137"/>
      <c r="I48" s="137"/>
      <c r="J48" s="89" t="s">
        <v>93</v>
      </c>
      <c r="K48" s="99">
        <f aca="true" t="shared" si="12" ref="K48:P48">IF((K46-K47)&gt;0,(K46-K47),0)</f>
        <v>0</v>
      </c>
      <c r="L48" s="169">
        <f t="shared" si="12"/>
        <v>16567</v>
      </c>
      <c r="M48" s="170">
        <f t="shared" si="12"/>
        <v>0</v>
      </c>
      <c r="N48" s="171">
        <f t="shared" si="12"/>
        <v>10000</v>
      </c>
      <c r="O48" s="172">
        <f t="shared" si="12"/>
        <v>10000</v>
      </c>
      <c r="P48" s="172">
        <f t="shared" si="12"/>
        <v>10000</v>
      </c>
      <c r="Q48" s="172">
        <f>IF((Q46-Q47)&gt;0,(Q46-Q47),0)</f>
        <v>10000</v>
      </c>
      <c r="R48" s="172">
        <f>IF((R46-R47)&gt;0,(R46-R47),0)</f>
        <v>10000</v>
      </c>
    </row>
    <row r="49" spans="1:18" s="16" customFormat="1" ht="15.75" customHeight="1">
      <c r="A49" s="149"/>
      <c r="B49" s="58"/>
      <c r="C49" s="150" t="s">
        <v>94</v>
      </c>
      <c r="D49" s="151"/>
      <c r="E49" s="151"/>
      <c r="F49" s="151"/>
      <c r="G49" s="160" t="s">
        <v>47</v>
      </c>
      <c r="H49" s="137"/>
      <c r="I49" s="137"/>
      <c r="J49" s="89" t="s">
        <v>95</v>
      </c>
      <c r="K49" s="99">
        <f aca="true" t="shared" si="13" ref="K49:P49">IF((K46-K47)&lt;0,-(K46-K47),0)</f>
        <v>0</v>
      </c>
      <c r="L49" s="169">
        <f t="shared" si="13"/>
        <v>0</v>
      </c>
      <c r="M49" s="170">
        <f t="shared" si="13"/>
        <v>0</v>
      </c>
      <c r="N49" s="171">
        <f t="shared" si="13"/>
        <v>0</v>
      </c>
      <c r="O49" s="172">
        <f t="shared" si="13"/>
        <v>0</v>
      </c>
      <c r="P49" s="172">
        <f t="shared" si="13"/>
        <v>0</v>
      </c>
      <c r="Q49" s="172">
        <f>IF((Q46-Q47)&lt;0,-(Q46-Q47),0)</f>
        <v>0</v>
      </c>
      <c r="R49" s="172">
        <f>IF((R46-R47)&lt;0,-(R46-R47),0)</f>
        <v>0</v>
      </c>
    </row>
    <row r="50" spans="1:18" s="12" customFormat="1" ht="13.5" customHeight="1">
      <c r="A50" s="121"/>
      <c r="B50" s="60"/>
      <c r="C50" s="152" t="s">
        <v>48</v>
      </c>
      <c r="D50" s="153"/>
      <c r="E50" s="153"/>
      <c r="F50" s="153"/>
      <c r="G50" s="61"/>
      <c r="H50" s="62" t="s">
        <v>95</v>
      </c>
      <c r="I50" s="161" t="s">
        <v>96</v>
      </c>
      <c r="J50" s="165" t="s">
        <v>97</v>
      </c>
      <c r="K50" s="103">
        <f aca="true" t="shared" si="14" ref="K50:P50">IF((K8-K10)=0,"",K49/(K8-K10)*100)</f>
        <v>0</v>
      </c>
      <c r="L50" s="177">
        <f t="shared" si="14"/>
        <v>0</v>
      </c>
      <c r="M50" s="178">
        <f t="shared" si="14"/>
        <v>0</v>
      </c>
      <c r="N50" s="179">
        <f t="shared" si="14"/>
        <v>0</v>
      </c>
      <c r="O50" s="180">
        <f t="shared" si="14"/>
        <v>0</v>
      </c>
      <c r="P50" s="180">
        <f t="shared" si="14"/>
        <v>0</v>
      </c>
      <c r="Q50" s="180">
        <f>IF((Q8-Q10)=0,"",Q49/(Q8-Q10)*100)</f>
        <v>0</v>
      </c>
      <c r="R50" s="180">
        <f>IF((R8-R10)=0,"",R49/(R8-R10)*100)</f>
        <v>0</v>
      </c>
    </row>
    <row r="51" spans="1:18" s="12" customFormat="1" ht="13.5" customHeight="1">
      <c r="A51" s="149"/>
      <c r="B51" s="58"/>
      <c r="C51" s="151"/>
      <c r="D51" s="151"/>
      <c r="E51" s="151"/>
      <c r="F51" s="151"/>
      <c r="G51" s="59"/>
      <c r="H51" s="22" t="s">
        <v>98</v>
      </c>
      <c r="I51" s="162"/>
      <c r="J51" s="164"/>
      <c r="K51" s="107"/>
      <c r="L51" s="185"/>
      <c r="M51" s="186"/>
      <c r="N51" s="187"/>
      <c r="O51" s="188"/>
      <c r="P51" s="188"/>
      <c r="Q51" s="188"/>
      <c r="R51" s="188"/>
    </row>
    <row r="52" spans="1:18" s="12" customFormat="1" ht="13.5" customHeight="1">
      <c r="A52" s="121"/>
      <c r="B52" s="63"/>
      <c r="C52" s="145" t="s">
        <v>49</v>
      </c>
      <c r="D52" s="145"/>
      <c r="E52" s="145"/>
      <c r="F52" s="145"/>
      <c r="G52" s="15"/>
      <c r="H52" s="24" t="s">
        <v>99</v>
      </c>
      <c r="I52" s="167" t="s">
        <v>96</v>
      </c>
      <c r="J52" s="163" t="s">
        <v>97</v>
      </c>
      <c r="K52" s="103">
        <f aca="true" t="shared" si="15" ref="K52:P52">IF((K15+K37)=0,"",K7/(K15+K37)*100)</f>
        <v>74.00890510165765</v>
      </c>
      <c r="L52" s="177">
        <f t="shared" si="15"/>
        <v>106.7229293856324</v>
      </c>
      <c r="M52" s="178">
        <f t="shared" si="15"/>
        <v>140.5099298453806</v>
      </c>
      <c r="N52" s="179">
        <f t="shared" si="15"/>
        <v>152.31297842727903</v>
      </c>
      <c r="O52" s="180">
        <f t="shared" si="15"/>
        <v>173.23316344943532</v>
      </c>
      <c r="P52" s="180">
        <f t="shared" si="15"/>
        <v>127.87129665255867</v>
      </c>
      <c r="Q52" s="180">
        <f>IF((Q15+Q37)=0,"",Q7/(Q15+Q37)*100)</f>
        <v>73.62760374688804</v>
      </c>
      <c r="R52" s="180">
        <f>IF((R15+R37)=0,"",R7/(R15+R37)*100)</f>
        <v>59.40996617226125</v>
      </c>
    </row>
    <row r="53" spans="1:18" s="12" customFormat="1" ht="13.5" customHeight="1">
      <c r="A53" s="149"/>
      <c r="B53" s="58"/>
      <c r="C53" s="151"/>
      <c r="D53" s="151"/>
      <c r="E53" s="151"/>
      <c r="F53" s="151"/>
      <c r="G53" s="59"/>
      <c r="H53" s="22" t="s">
        <v>100</v>
      </c>
      <c r="I53" s="162"/>
      <c r="J53" s="164"/>
      <c r="K53" s="107"/>
      <c r="L53" s="185"/>
      <c r="M53" s="186"/>
      <c r="N53" s="187"/>
      <c r="O53" s="188"/>
      <c r="P53" s="188"/>
      <c r="Q53" s="188"/>
      <c r="R53" s="188"/>
    </row>
    <row r="54" spans="1:18" ht="13.5" customHeight="1">
      <c r="A54" s="121"/>
      <c r="B54" s="142"/>
      <c r="C54" s="123" t="s">
        <v>58</v>
      </c>
      <c r="D54" s="124"/>
      <c r="E54" s="124"/>
      <c r="F54" s="124"/>
      <c r="G54" s="124"/>
      <c r="H54" s="124"/>
      <c r="I54" s="124"/>
      <c r="J54" s="126" t="s">
        <v>101</v>
      </c>
      <c r="K54" s="108">
        <f aca="true" t="shared" si="16" ref="K54:P54">-K48+K49</f>
        <v>0</v>
      </c>
      <c r="L54" s="189">
        <f t="shared" si="16"/>
        <v>-16567</v>
      </c>
      <c r="M54" s="190">
        <f t="shared" si="16"/>
        <v>0</v>
      </c>
      <c r="N54" s="191">
        <f t="shared" si="16"/>
        <v>-10000</v>
      </c>
      <c r="O54" s="192">
        <f t="shared" si="16"/>
        <v>-10000</v>
      </c>
      <c r="P54" s="192">
        <f t="shared" si="16"/>
        <v>-10000</v>
      </c>
      <c r="Q54" s="192">
        <f>-Q48+Q49</f>
        <v>-10000</v>
      </c>
      <c r="R54" s="192">
        <f>-R48+R49</f>
        <v>-10000</v>
      </c>
    </row>
    <row r="55" spans="1:18" ht="13.5" customHeight="1">
      <c r="A55" s="122"/>
      <c r="B55" s="143"/>
      <c r="C55" s="125"/>
      <c r="D55" s="125"/>
      <c r="E55" s="125"/>
      <c r="F55" s="125"/>
      <c r="G55" s="125"/>
      <c r="H55" s="125"/>
      <c r="I55" s="125"/>
      <c r="J55" s="127"/>
      <c r="K55" s="109"/>
      <c r="L55" s="193"/>
      <c r="M55" s="194"/>
      <c r="N55" s="195"/>
      <c r="O55" s="196"/>
      <c r="P55" s="196"/>
      <c r="Q55" s="196"/>
      <c r="R55" s="196"/>
    </row>
    <row r="56" spans="1:18" ht="15.75" customHeight="1">
      <c r="A56" s="64"/>
      <c r="B56" s="65"/>
      <c r="C56" s="125" t="s">
        <v>50</v>
      </c>
      <c r="D56" s="129"/>
      <c r="E56" s="129"/>
      <c r="F56" s="129"/>
      <c r="G56" s="129"/>
      <c r="H56" s="129"/>
      <c r="I56" s="129"/>
      <c r="J56" s="91" t="s">
        <v>102</v>
      </c>
      <c r="K56" s="110">
        <f aca="true" t="shared" si="17" ref="K56:P56">K8-K10</f>
        <v>129537</v>
      </c>
      <c r="L56" s="197">
        <f t="shared" si="17"/>
        <v>133356</v>
      </c>
      <c r="M56" s="198">
        <f t="shared" si="17"/>
        <v>129436</v>
      </c>
      <c r="N56" s="199">
        <f t="shared" si="17"/>
        <v>129424</v>
      </c>
      <c r="O56" s="200">
        <f t="shared" si="17"/>
        <v>130600</v>
      </c>
      <c r="P56" s="200">
        <f t="shared" si="17"/>
        <v>131800</v>
      </c>
      <c r="Q56" s="200">
        <f>Q8-Q10</f>
        <v>131800</v>
      </c>
      <c r="R56" s="200">
        <f>R8-R10</f>
        <v>131800</v>
      </c>
    </row>
    <row r="57" spans="1:18" ht="27.75" customHeight="1">
      <c r="A57" s="66"/>
      <c r="B57" s="67"/>
      <c r="C57" s="132" t="s">
        <v>61</v>
      </c>
      <c r="D57" s="129"/>
      <c r="E57" s="129"/>
      <c r="F57" s="129"/>
      <c r="G57" s="129"/>
      <c r="H57" s="130" t="s">
        <v>103</v>
      </c>
      <c r="I57" s="133"/>
      <c r="J57" s="134"/>
      <c r="K57" s="111">
        <f>K54/K56*100</f>
        <v>0</v>
      </c>
      <c r="L57" s="201"/>
      <c r="M57" s="202"/>
      <c r="N57" s="203"/>
      <c r="O57" s="204"/>
      <c r="P57" s="204"/>
      <c r="Q57" s="204"/>
      <c r="R57" s="204"/>
    </row>
    <row r="58" spans="1:18" ht="27.75" customHeight="1">
      <c r="A58" s="68"/>
      <c r="B58" s="69"/>
      <c r="C58" s="132" t="s">
        <v>115</v>
      </c>
      <c r="D58" s="132"/>
      <c r="E58" s="132"/>
      <c r="F58" s="132"/>
      <c r="G58" s="132"/>
      <c r="H58" s="132"/>
      <c r="I58" s="70"/>
      <c r="J58" s="92" t="s">
        <v>104</v>
      </c>
      <c r="K58" s="112"/>
      <c r="L58" s="189"/>
      <c r="M58" s="190"/>
      <c r="N58" s="191"/>
      <c r="O58" s="192"/>
      <c r="P58" s="192"/>
      <c r="Q58" s="192"/>
      <c r="R58" s="192"/>
    </row>
    <row r="59" spans="1:18" ht="27.75" customHeight="1">
      <c r="A59" s="74"/>
      <c r="B59" s="75"/>
      <c r="C59" s="132" t="s">
        <v>105</v>
      </c>
      <c r="D59" s="129"/>
      <c r="E59" s="129"/>
      <c r="F59" s="129"/>
      <c r="G59" s="129"/>
      <c r="H59" s="129"/>
      <c r="I59" s="27"/>
      <c r="J59" s="91" t="s">
        <v>112</v>
      </c>
      <c r="K59" s="113"/>
      <c r="L59" s="197"/>
      <c r="M59" s="198"/>
      <c r="N59" s="199"/>
      <c r="O59" s="200"/>
      <c r="P59" s="200"/>
      <c r="Q59" s="200"/>
      <c r="R59" s="200"/>
    </row>
    <row r="60" spans="1:18" ht="27.75" customHeight="1">
      <c r="A60" s="87"/>
      <c r="B60" s="88"/>
      <c r="C60" s="128" t="s">
        <v>106</v>
      </c>
      <c r="D60" s="125"/>
      <c r="E60" s="125"/>
      <c r="F60" s="125"/>
      <c r="G60" s="125"/>
      <c r="H60" s="125"/>
      <c r="I60" s="72"/>
      <c r="J60" s="115" t="s">
        <v>111</v>
      </c>
      <c r="K60" s="114">
        <v>129537</v>
      </c>
      <c r="L60" s="193">
        <v>133356</v>
      </c>
      <c r="M60" s="194">
        <v>129436</v>
      </c>
      <c r="N60" s="195">
        <v>129424</v>
      </c>
      <c r="O60" s="195">
        <v>130600</v>
      </c>
      <c r="P60" s="195">
        <v>131800</v>
      </c>
      <c r="Q60" s="195">
        <v>131800</v>
      </c>
      <c r="R60" s="195">
        <v>131800</v>
      </c>
    </row>
    <row r="61" spans="1:18" ht="27.75" customHeight="1">
      <c r="A61" s="74"/>
      <c r="B61" s="75"/>
      <c r="C61" s="132" t="s">
        <v>124</v>
      </c>
      <c r="D61" s="129"/>
      <c r="E61" s="129"/>
      <c r="F61" s="129"/>
      <c r="G61" s="129"/>
      <c r="H61" s="130" t="s">
        <v>107</v>
      </c>
      <c r="I61" s="130"/>
      <c r="J61" s="131"/>
      <c r="K61" s="111">
        <f aca="true" t="shared" si="18" ref="K61:P61">IF(K59&gt;K58,0,K58/K60*100)</f>
        <v>0</v>
      </c>
      <c r="L61" s="201">
        <f t="shared" si="18"/>
        <v>0</v>
      </c>
      <c r="M61" s="202">
        <f t="shared" si="18"/>
        <v>0</v>
      </c>
      <c r="N61" s="203">
        <f t="shared" si="18"/>
        <v>0</v>
      </c>
      <c r="O61" s="204">
        <f t="shared" si="18"/>
        <v>0</v>
      </c>
      <c r="P61" s="204">
        <f t="shared" si="18"/>
        <v>0</v>
      </c>
      <c r="Q61" s="204">
        <f>IF(Q59&gt;Q58,0,Q58/Q60*100)</f>
        <v>0</v>
      </c>
      <c r="R61" s="204">
        <f>IF(R59&gt;R58,0,R58/R60*100)</f>
        <v>0</v>
      </c>
    </row>
    <row r="62" spans="1:18" ht="15.75" customHeight="1">
      <c r="A62" s="64"/>
      <c r="B62" s="65"/>
      <c r="C62" s="129" t="s">
        <v>108</v>
      </c>
      <c r="D62" s="129"/>
      <c r="E62" s="129"/>
      <c r="F62" s="129"/>
      <c r="G62" s="129"/>
      <c r="H62" s="129"/>
      <c r="I62" s="75"/>
      <c r="J62" s="91" t="s">
        <v>113</v>
      </c>
      <c r="K62" s="110"/>
      <c r="L62" s="197"/>
      <c r="M62" s="198"/>
      <c r="N62" s="199"/>
      <c r="O62" s="200"/>
      <c r="P62" s="200"/>
      <c r="Q62" s="200"/>
      <c r="R62" s="200"/>
    </row>
    <row r="63" spans="1:18" ht="15.75" customHeight="1" thickBot="1">
      <c r="A63" s="55"/>
      <c r="B63" s="56"/>
      <c r="C63" s="129" t="s">
        <v>110</v>
      </c>
      <c r="D63" s="129"/>
      <c r="E63" s="129"/>
      <c r="F63" s="129"/>
      <c r="G63" s="129"/>
      <c r="H63" s="129"/>
      <c r="I63" s="75"/>
      <c r="J63" s="91" t="s">
        <v>114</v>
      </c>
      <c r="K63" s="110">
        <v>53024</v>
      </c>
      <c r="L63" s="197">
        <v>59600</v>
      </c>
      <c r="M63" s="205">
        <v>305200</v>
      </c>
      <c r="N63" s="199">
        <v>835500</v>
      </c>
      <c r="O63" s="200">
        <v>1258253</v>
      </c>
      <c r="P63" s="200">
        <v>1220116</v>
      </c>
      <c r="Q63" s="200">
        <v>1115919</v>
      </c>
      <c r="R63" s="200">
        <v>958065</v>
      </c>
    </row>
    <row r="64" ht="13.5" customHeight="1"/>
    <row r="65" spans="1:13" ht="15.75" customHeight="1" thickBot="1">
      <c r="A65" s="1" t="s">
        <v>60</v>
      </c>
      <c r="B65" s="1"/>
      <c r="D65" s="76"/>
      <c r="I65" s="2"/>
      <c r="J65" s="1"/>
      <c r="K65" s="28" t="s">
        <v>120</v>
      </c>
      <c r="L65" s="28" t="s">
        <v>122</v>
      </c>
      <c r="M65" s="28" t="s">
        <v>123</v>
      </c>
    </row>
    <row r="66" spans="1:18" ht="15.75" customHeight="1">
      <c r="A66" s="3"/>
      <c r="B66" s="4"/>
      <c r="C66" s="4"/>
      <c r="D66" s="77"/>
      <c r="E66" s="4"/>
      <c r="F66" s="4"/>
      <c r="G66" s="4"/>
      <c r="H66" s="5" t="s">
        <v>15</v>
      </c>
      <c r="I66" s="5"/>
      <c r="J66" s="71"/>
      <c r="K66" s="29" t="s">
        <v>119</v>
      </c>
      <c r="L66" s="117" t="s">
        <v>12</v>
      </c>
      <c r="M66" s="100">
        <v>29</v>
      </c>
      <c r="N66" s="135">
        <v>30</v>
      </c>
      <c r="O66" s="119">
        <v>31</v>
      </c>
      <c r="P66" s="119">
        <v>32</v>
      </c>
      <c r="Q66" s="119">
        <v>33</v>
      </c>
      <c r="R66" s="119">
        <v>33</v>
      </c>
    </row>
    <row r="67" spans="1:18" ht="30" customHeight="1">
      <c r="A67" s="8"/>
      <c r="B67" s="9"/>
      <c r="C67" s="9" t="s">
        <v>51</v>
      </c>
      <c r="D67" s="9"/>
      <c r="E67" s="9" t="s">
        <v>52</v>
      </c>
      <c r="F67" s="9"/>
      <c r="G67" s="9"/>
      <c r="H67" s="9"/>
      <c r="I67" s="78"/>
      <c r="J67" s="73"/>
      <c r="K67" s="97" t="s">
        <v>11</v>
      </c>
      <c r="L67" s="118" t="s">
        <v>11</v>
      </c>
      <c r="M67" s="101" t="s">
        <v>121</v>
      </c>
      <c r="N67" s="136"/>
      <c r="O67" s="120"/>
      <c r="P67" s="120"/>
      <c r="Q67" s="120"/>
      <c r="R67" s="120"/>
    </row>
    <row r="68" spans="1:18" ht="15.75" customHeight="1">
      <c r="A68" s="79"/>
      <c r="B68" s="70"/>
      <c r="C68" s="140" t="s">
        <v>23</v>
      </c>
      <c r="D68" s="140"/>
      <c r="E68" s="140"/>
      <c r="F68" s="140"/>
      <c r="G68" s="17"/>
      <c r="H68" s="17"/>
      <c r="I68" s="27"/>
      <c r="J68" s="18"/>
      <c r="K68" s="98">
        <f aca="true" t="shared" si="19" ref="K68:P68">K69+K70</f>
        <v>35854</v>
      </c>
      <c r="L68" s="206">
        <f t="shared" si="19"/>
        <v>27021</v>
      </c>
      <c r="M68" s="207">
        <f t="shared" si="19"/>
        <v>29441</v>
      </c>
      <c r="N68" s="208">
        <f t="shared" si="19"/>
        <v>32541</v>
      </c>
      <c r="O68" s="209">
        <f t="shared" si="19"/>
        <v>31940</v>
      </c>
      <c r="P68" s="209">
        <f t="shared" si="19"/>
        <v>32403</v>
      </c>
      <c r="Q68" s="209">
        <f>Q69+Q70</f>
        <v>32434</v>
      </c>
      <c r="R68" s="209">
        <f>R69+R70</f>
        <v>32393</v>
      </c>
    </row>
    <row r="69" spans="1:18" ht="15.75" customHeight="1">
      <c r="A69" s="80"/>
      <c r="B69" s="81"/>
      <c r="C69" s="81"/>
      <c r="D69" s="82"/>
      <c r="E69" s="81"/>
      <c r="F69" s="83"/>
      <c r="G69" s="138" t="s">
        <v>24</v>
      </c>
      <c r="H69" s="137"/>
      <c r="I69" s="137"/>
      <c r="J69" s="139"/>
      <c r="K69" s="96">
        <v>27532</v>
      </c>
      <c r="L69" s="169">
        <v>27021</v>
      </c>
      <c r="M69" s="210">
        <v>29441</v>
      </c>
      <c r="N69" s="171">
        <v>32541</v>
      </c>
      <c r="O69" s="171">
        <v>31940</v>
      </c>
      <c r="P69" s="171">
        <v>32403</v>
      </c>
      <c r="Q69" s="171">
        <v>32434</v>
      </c>
      <c r="R69" s="171">
        <v>32393</v>
      </c>
    </row>
    <row r="70" spans="1:18" ht="15.75" customHeight="1">
      <c r="A70" s="84"/>
      <c r="B70" s="85"/>
      <c r="C70" s="81"/>
      <c r="D70" s="82"/>
      <c r="E70" s="81"/>
      <c r="F70" s="83"/>
      <c r="G70" s="138" t="s">
        <v>25</v>
      </c>
      <c r="H70" s="137"/>
      <c r="I70" s="137"/>
      <c r="J70" s="139"/>
      <c r="K70" s="96">
        <v>8322</v>
      </c>
      <c r="L70" s="169"/>
      <c r="M70" s="210"/>
      <c r="N70" s="171"/>
      <c r="O70" s="172"/>
      <c r="P70" s="172"/>
      <c r="Q70" s="172"/>
      <c r="R70" s="172"/>
    </row>
    <row r="71" spans="1:18" ht="15.75" customHeight="1">
      <c r="A71" s="79"/>
      <c r="B71" s="70"/>
      <c r="C71" s="140" t="s">
        <v>26</v>
      </c>
      <c r="D71" s="140"/>
      <c r="E71" s="140"/>
      <c r="F71" s="140"/>
      <c r="G71" s="17"/>
      <c r="H71" s="17"/>
      <c r="I71" s="27"/>
      <c r="J71" s="18"/>
      <c r="K71" s="99">
        <f aca="true" t="shared" si="20" ref="K71:P71">K72+K73</f>
        <v>62957</v>
      </c>
      <c r="L71" s="177">
        <f t="shared" si="20"/>
        <v>26512</v>
      </c>
      <c r="M71" s="210">
        <f t="shared" si="20"/>
        <v>0</v>
      </c>
      <c r="N71" s="171">
        <f t="shared" si="20"/>
        <v>0</v>
      </c>
      <c r="O71" s="172">
        <f t="shared" si="20"/>
        <v>3723</v>
      </c>
      <c r="P71" s="172">
        <f t="shared" si="20"/>
        <v>19068</v>
      </c>
      <c r="Q71" s="172">
        <f>Q72+Q73</f>
        <v>52098</v>
      </c>
      <c r="R71" s="172">
        <f>R72+R73</f>
        <v>78927</v>
      </c>
    </row>
    <row r="72" spans="1:18" ht="15.75" customHeight="1">
      <c r="A72" s="80"/>
      <c r="B72" s="81"/>
      <c r="C72" s="81"/>
      <c r="D72" s="82"/>
      <c r="E72" s="81"/>
      <c r="F72" s="83"/>
      <c r="G72" s="138" t="s">
        <v>24</v>
      </c>
      <c r="H72" s="137"/>
      <c r="I72" s="137"/>
      <c r="J72" s="139"/>
      <c r="K72" s="96">
        <v>58513</v>
      </c>
      <c r="L72" s="169">
        <v>26512</v>
      </c>
      <c r="M72" s="210"/>
      <c r="N72" s="171"/>
      <c r="O72" s="171">
        <v>3723</v>
      </c>
      <c r="P72" s="171">
        <v>19068</v>
      </c>
      <c r="Q72" s="171">
        <v>52098</v>
      </c>
      <c r="R72" s="171">
        <v>78927</v>
      </c>
    </row>
    <row r="73" spans="1:18" ht="15.75" customHeight="1">
      <c r="A73" s="84"/>
      <c r="B73" s="85"/>
      <c r="C73" s="85"/>
      <c r="D73" s="86"/>
      <c r="E73" s="85"/>
      <c r="F73" s="73"/>
      <c r="G73" s="138" t="s">
        <v>25</v>
      </c>
      <c r="H73" s="137"/>
      <c r="I73" s="137"/>
      <c r="J73" s="139"/>
      <c r="K73" s="96">
        <v>4444</v>
      </c>
      <c r="L73" s="185"/>
      <c r="M73" s="210"/>
      <c r="N73" s="171"/>
      <c r="O73" s="172"/>
      <c r="P73" s="172"/>
      <c r="Q73" s="172"/>
      <c r="R73" s="172"/>
    </row>
    <row r="74" spans="1:18" ht="14.25" thickBot="1">
      <c r="A74" s="93"/>
      <c r="B74" s="17"/>
      <c r="C74" s="137" t="s">
        <v>109</v>
      </c>
      <c r="D74" s="137"/>
      <c r="E74" s="137"/>
      <c r="F74" s="137"/>
      <c r="G74" s="17"/>
      <c r="H74" s="17"/>
      <c r="I74" s="27"/>
      <c r="J74" s="18"/>
      <c r="K74" s="98">
        <f aca="true" t="shared" si="21" ref="K74:P74">K68+K71</f>
        <v>98811</v>
      </c>
      <c r="L74" s="206">
        <f t="shared" si="21"/>
        <v>53533</v>
      </c>
      <c r="M74" s="211">
        <f t="shared" si="21"/>
        <v>29441</v>
      </c>
      <c r="N74" s="208">
        <f t="shared" si="21"/>
        <v>32541</v>
      </c>
      <c r="O74" s="209">
        <f t="shared" si="21"/>
        <v>35663</v>
      </c>
      <c r="P74" s="209">
        <f t="shared" si="21"/>
        <v>51471</v>
      </c>
      <c r="Q74" s="209">
        <f>Q68+Q71</f>
        <v>84532</v>
      </c>
      <c r="R74" s="209">
        <f>R68+R71</f>
        <v>111320</v>
      </c>
    </row>
    <row r="76" ht="14.25">
      <c r="A76" s="212"/>
    </row>
    <row r="89" spans="8:13" ht="13.5">
      <c r="H89" s="95"/>
      <c r="I89" s="95"/>
      <c r="J89" s="213"/>
      <c r="L89" s="95"/>
      <c r="M89" s="95"/>
    </row>
    <row r="90" ht="13.5">
      <c r="G90" s="95"/>
    </row>
    <row r="91" ht="13.5">
      <c r="G91" s="95"/>
    </row>
  </sheetData>
  <sheetProtection/>
  <mergeCells count="97">
    <mergeCell ref="P66:P67"/>
    <mergeCell ref="A2:Q2"/>
    <mergeCell ref="N3:Q3"/>
    <mergeCell ref="O66:O67"/>
    <mergeCell ref="Q66:Q67"/>
    <mergeCell ref="C61:G61"/>
    <mergeCell ref="C62:H62"/>
    <mergeCell ref="E35:J35"/>
    <mergeCell ref="I52:I53"/>
    <mergeCell ref="C59:H59"/>
    <mergeCell ref="H42:I42"/>
    <mergeCell ref="C42:F42"/>
    <mergeCell ref="G48:I48"/>
    <mergeCell ref="G49:I49"/>
    <mergeCell ref="J52:J53"/>
    <mergeCell ref="J50:J51"/>
    <mergeCell ref="C58:H58"/>
    <mergeCell ref="E41:F41"/>
    <mergeCell ref="I50:I51"/>
    <mergeCell ref="E37:I37"/>
    <mergeCell ref="C46:F46"/>
    <mergeCell ref="H46:I46"/>
    <mergeCell ref="C43:F43"/>
    <mergeCell ref="C44:F44"/>
    <mergeCell ref="C45:F45"/>
    <mergeCell ref="C47:I47"/>
    <mergeCell ref="E30:J30"/>
    <mergeCell ref="E31:J31"/>
    <mergeCell ref="E38:J38"/>
    <mergeCell ref="E39:J39"/>
    <mergeCell ref="H41:I41"/>
    <mergeCell ref="E40:J40"/>
    <mergeCell ref="E33:J33"/>
    <mergeCell ref="E34:I34"/>
    <mergeCell ref="G36:J36"/>
    <mergeCell ref="E27:J27"/>
    <mergeCell ref="G18:J18"/>
    <mergeCell ref="E26:J26"/>
    <mergeCell ref="E32:J32"/>
    <mergeCell ref="F21:J21"/>
    <mergeCell ref="H24:I24"/>
    <mergeCell ref="E24:F24"/>
    <mergeCell ref="E25:I25"/>
    <mergeCell ref="E29:J29"/>
    <mergeCell ref="E28:J28"/>
    <mergeCell ref="Q5:Q6"/>
    <mergeCell ref="E12:J12"/>
    <mergeCell ref="D15:I15"/>
    <mergeCell ref="E8:I8"/>
    <mergeCell ref="F10:I10"/>
    <mergeCell ref="F9:J9"/>
    <mergeCell ref="P5:P6"/>
    <mergeCell ref="A7:A24"/>
    <mergeCell ref="A25:A41"/>
    <mergeCell ref="D7:I7"/>
    <mergeCell ref="F11:J11"/>
    <mergeCell ref="N5:N6"/>
    <mergeCell ref="O5:O6"/>
    <mergeCell ref="G22:J22"/>
    <mergeCell ref="E16:J16"/>
    <mergeCell ref="F17:J17"/>
    <mergeCell ref="F14:J14"/>
    <mergeCell ref="A48:A49"/>
    <mergeCell ref="C48:F48"/>
    <mergeCell ref="C49:F49"/>
    <mergeCell ref="A50:A51"/>
    <mergeCell ref="A52:A53"/>
    <mergeCell ref="C52:F53"/>
    <mergeCell ref="C50:F51"/>
    <mergeCell ref="B7:B14"/>
    <mergeCell ref="B15:B23"/>
    <mergeCell ref="B25:B33"/>
    <mergeCell ref="B34:B40"/>
    <mergeCell ref="C56:I56"/>
    <mergeCell ref="B54:B55"/>
    <mergeCell ref="F19:J19"/>
    <mergeCell ref="F13:J13"/>
    <mergeCell ref="E20:J20"/>
    <mergeCell ref="F23:J23"/>
    <mergeCell ref="N66:N67"/>
    <mergeCell ref="C74:F74"/>
    <mergeCell ref="G72:J72"/>
    <mergeCell ref="G73:J73"/>
    <mergeCell ref="C68:F68"/>
    <mergeCell ref="C71:F71"/>
    <mergeCell ref="G69:J69"/>
    <mergeCell ref="G70:J70"/>
    <mergeCell ref="R5:R6"/>
    <mergeCell ref="R66:R67"/>
    <mergeCell ref="A54:A55"/>
    <mergeCell ref="C54:I55"/>
    <mergeCell ref="J54:J55"/>
    <mergeCell ref="C60:H60"/>
    <mergeCell ref="C63:H63"/>
    <mergeCell ref="H61:J61"/>
    <mergeCell ref="C57:G57"/>
    <mergeCell ref="H57:J57"/>
  </mergeCells>
  <printOptions horizontalCentered="1"/>
  <pageMargins left="0.4724409448818898" right="0.31496062992125984" top="0.36" bottom="0.1968503937007874" header="0.22" footer="0.1968503937007874"/>
  <pageSetup fitToHeight="0" horizontalDpi="600" verticalDpi="600" orientation="portrait" paperSize="9" scale="70" r:id="rId2"/>
  <headerFooter alignWithMargins="0">
    <oddHeader>&amp;C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河本　葉子</cp:lastModifiedBy>
  <cp:lastPrinted>2014-10-24T01:40:42Z</cp:lastPrinted>
  <dcterms:created xsi:type="dcterms:W3CDTF">2002-04-24T05:29:44Z</dcterms:created>
  <dcterms:modified xsi:type="dcterms:W3CDTF">2018-11-29T01:37:52Z</dcterms:modified>
  <cp:category/>
  <cp:version/>
  <cp:contentType/>
  <cp:contentStatus/>
</cp:coreProperties>
</file>