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tabRatio="702" activeTab="0"/>
  </bookViews>
  <sheets>
    <sheet name="1（法非適用企業）" sheetId="1" r:id="rId1"/>
  </sheets>
  <definedNames>
    <definedName name="_xlnm.Print_Titles" localSheetId="0">'1（法非適用企業）'!$A:$R,'1（法非適用企業）'!$4:$6</definedName>
  </definedNames>
  <calcPr fullCalcOnLoad="1"/>
</workbook>
</file>

<file path=xl/sharedStrings.xml><?xml version="1.0" encoding="utf-8"?>
<sst xmlns="http://schemas.openxmlformats.org/spreadsheetml/2006/main" count="166" uniqueCount="126">
  <si>
    <t>営業収益</t>
  </si>
  <si>
    <t>受託工事収益</t>
  </si>
  <si>
    <t>その他</t>
  </si>
  <si>
    <t>営業外収益</t>
  </si>
  <si>
    <t>料金収入</t>
  </si>
  <si>
    <t>他会計繰入金</t>
  </si>
  <si>
    <t>営業費用</t>
  </si>
  <si>
    <t>職員給与費</t>
  </si>
  <si>
    <t>営業外費用</t>
  </si>
  <si>
    <t>支払利息</t>
  </si>
  <si>
    <t>年　　　　　　度</t>
  </si>
  <si>
    <t>（決算）</t>
  </si>
  <si>
    <t>本年度</t>
  </si>
  <si>
    <t>収益的収入</t>
  </si>
  <si>
    <t>収益的支出</t>
  </si>
  <si>
    <t>年　　　　　度</t>
  </si>
  <si>
    <t>資本的収入</t>
  </si>
  <si>
    <t>国（都道府県）補助金</t>
  </si>
  <si>
    <t>固定資産売却代金</t>
  </si>
  <si>
    <t>工事負担金</t>
  </si>
  <si>
    <t>資本的支出</t>
  </si>
  <si>
    <t>建設改良費</t>
  </si>
  <si>
    <t>うち職員給与費</t>
  </si>
  <si>
    <t>収益的収支分</t>
  </si>
  <si>
    <t>うち基準内繰入金</t>
  </si>
  <si>
    <t>うち基準外繰入金</t>
  </si>
  <si>
    <t>資本的収支分</t>
  </si>
  <si>
    <t>（単位：千円，％）</t>
  </si>
  <si>
    <t>総収益</t>
  </si>
  <si>
    <t>総費用</t>
  </si>
  <si>
    <t>うち退職手当</t>
  </si>
  <si>
    <t>うち一時借入金利息</t>
  </si>
  <si>
    <t>収支差引</t>
  </si>
  <si>
    <t>地方債</t>
  </si>
  <si>
    <t>他会計補助金</t>
  </si>
  <si>
    <t>他会計借入金</t>
  </si>
  <si>
    <t>地方債償還金</t>
  </si>
  <si>
    <t>他会計長期借入金返還金</t>
  </si>
  <si>
    <t>他会計への繰出金</t>
  </si>
  <si>
    <t>収支再差引</t>
  </si>
  <si>
    <t>積立金</t>
  </si>
  <si>
    <t>前年度からの繰越金</t>
  </si>
  <si>
    <t>前年度繰上充用金</t>
  </si>
  <si>
    <t>形式収支</t>
  </si>
  <si>
    <t>翌年度へ繰り越すべき財源</t>
  </si>
  <si>
    <t>実質収支</t>
  </si>
  <si>
    <t>黒字</t>
  </si>
  <si>
    <t>赤字</t>
  </si>
  <si>
    <t>赤字比率（</t>
  </si>
  <si>
    <t>収益的収支比率（</t>
  </si>
  <si>
    <t>営業収益－受託工事収益　(B)-(C)</t>
  </si>
  <si>
    <t>区</t>
  </si>
  <si>
    <t>分</t>
  </si>
  <si>
    <t>（３）</t>
  </si>
  <si>
    <t>（４）</t>
  </si>
  <si>
    <t>（５）</t>
  </si>
  <si>
    <t>（６）</t>
  </si>
  <si>
    <t>（７）</t>
  </si>
  <si>
    <t>地方財政法施行令第20条第１項により算定した
資金の不足額</t>
  </si>
  <si>
    <t>資　本　的　収　支</t>
  </si>
  <si>
    <t>○他会計繰入金</t>
  </si>
  <si>
    <t xml:space="preserve">地方財政法による
資金不足の比率   </t>
  </si>
  <si>
    <t>収　益　的　収　支</t>
  </si>
  <si>
    <t>(A)</t>
  </si>
  <si>
    <t>（１）</t>
  </si>
  <si>
    <t>(B)</t>
  </si>
  <si>
    <t>ア</t>
  </si>
  <si>
    <t>イ</t>
  </si>
  <si>
    <t>(C)</t>
  </si>
  <si>
    <t>ウ</t>
  </si>
  <si>
    <t>（２）</t>
  </si>
  <si>
    <t>２</t>
  </si>
  <si>
    <t>(D)</t>
  </si>
  <si>
    <t>３</t>
  </si>
  <si>
    <t>(A)-(D)</t>
  </si>
  <si>
    <t>(E)</t>
  </si>
  <si>
    <t>(F)</t>
  </si>
  <si>
    <t>２</t>
  </si>
  <si>
    <t>(G)</t>
  </si>
  <si>
    <t>（１）</t>
  </si>
  <si>
    <t>（２）</t>
  </si>
  <si>
    <t>(H)</t>
  </si>
  <si>
    <t>３</t>
  </si>
  <si>
    <t>(F)-(G)</t>
  </si>
  <si>
    <t>(I)</t>
  </si>
  <si>
    <t>(E)+(I)</t>
  </si>
  <si>
    <t>(J)</t>
  </si>
  <si>
    <t>(K)</t>
  </si>
  <si>
    <t>(L)</t>
  </si>
  <si>
    <t>(M)</t>
  </si>
  <si>
    <t>(J)-(K)+(L)-(M)</t>
  </si>
  <si>
    <t>(N)</t>
  </si>
  <si>
    <t>(O)</t>
  </si>
  <si>
    <t>(P)</t>
  </si>
  <si>
    <t>(N)-(O)</t>
  </si>
  <si>
    <t>(Q)</t>
  </si>
  <si>
    <t>×100</t>
  </si>
  <si>
    <t>）</t>
  </si>
  <si>
    <t>(B)-(C)</t>
  </si>
  <si>
    <t>(A)</t>
  </si>
  <si>
    <t>(D)+(H)</t>
  </si>
  <si>
    <t>(R)</t>
  </si>
  <si>
    <t>(S)</t>
  </si>
  <si>
    <t>((R)/(S)×100)</t>
  </si>
  <si>
    <t>（T)</t>
  </si>
  <si>
    <t>健全化法施行規則第６条に規定する
解消可能資金不足額</t>
  </si>
  <si>
    <t>健全化法施行令第17条により算定した
事業の規模</t>
  </si>
  <si>
    <r>
      <rPr>
        <sz val="10"/>
        <rFont val="ＭＳ Ｐゴシック"/>
        <family val="3"/>
      </rPr>
      <t>健全化法第22条により算定した</t>
    </r>
    <r>
      <rPr>
        <sz val="11"/>
        <rFont val="ＭＳ Ｐゴシック"/>
        <family val="3"/>
      </rPr>
      <t xml:space="preserve">
資金不足比率</t>
    </r>
  </si>
  <si>
    <t>(（T）/（V）×100)</t>
  </si>
  <si>
    <t>他会計借入金残高</t>
  </si>
  <si>
    <t>合計</t>
  </si>
  <si>
    <t>地方債残高</t>
  </si>
  <si>
    <t>(V)</t>
  </si>
  <si>
    <t>(U)</t>
  </si>
  <si>
    <t>(W)</t>
  </si>
  <si>
    <t>(X)</t>
  </si>
  <si>
    <t>健全化法施行令第16条により算定した
資金の不足額</t>
  </si>
  <si>
    <t>資本費平準化債</t>
  </si>
  <si>
    <t>H25</t>
  </si>
  <si>
    <t>H26</t>
  </si>
  <si>
    <t>様式第２号（法非適用事業）</t>
  </si>
  <si>
    <t>収　　支　　計　　画</t>
  </si>
  <si>
    <t>前々年度</t>
  </si>
  <si>
    <t>前年度</t>
  </si>
  <si>
    <t>H27</t>
  </si>
  <si>
    <t>（決算見込）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</si>
</sst>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0&quot;年度&quot;"/>
    <numFmt numFmtId="178" formatCode="\(#,##0\)"/>
    <numFmt numFmtId="179" formatCode="0.0%"/>
    <numFmt numFmtId="180" formatCode="#,##0.0;[Red]\-#,##0.0"/>
    <numFmt numFmtId="181" formatCode="#,##0.0"/>
    <numFmt numFmtId="182" formatCode="#,##0.0_ ;[Red]\-#,##0.0\ "/>
    <numFmt numFmtId="183" formatCode="#,##0.0;&quot;△ &quot;#,##0.0"/>
    <numFmt numFmtId="184" formatCode="#,##0.00_ "/>
    <numFmt numFmtId="185" formatCode="#,##0.00_);[Red]\(#,##0.00\)"/>
    <numFmt numFmtId="186" formatCode="#,##0.0_);[Red]\(#,##0.0\)"/>
    <numFmt numFmtId="187" formatCode="0.0_ "/>
    <numFmt numFmtId="188" formatCode="\(0\)"/>
    <numFmt numFmtId="189" formatCode="#,##0_);[Red]\(#,##0\)"/>
    <numFmt numFmtId="190" formatCode="\(#0.0\)"/>
    <numFmt numFmtId="191" formatCode="#,##0;&quot;△ &quot;#,##0"/>
    <numFmt numFmtId="192" formatCode="General&quot;種&quot;&quot;類&quot;"/>
    <numFmt numFmtId="193" formatCode="\(0.00\)"/>
    <numFmt numFmtId="194" formatCode="\(0.\)"/>
    <numFmt numFmtId="195" formatCode="\(0.0\)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0.00_ "/>
    <numFmt numFmtId="203" formatCode="#,##0.00_ ;[Red]\-#,##0.00\ "/>
    <numFmt numFmtId="204" formatCode="&quot;(&quot;#,##0&quot;)&quot;_ ;[Red]&quot;(&quot;\-#,##0\ &quot;)&quot;"/>
    <numFmt numFmtId="205" formatCode="&quot;(&quot;#,##0.00&quot;)&quot;_ "/>
    <numFmt numFmtId="206" formatCode="#,##0.0_ "/>
    <numFmt numFmtId="207" formatCode="0.00;&quot;△&quot;0.00;"/>
    <numFmt numFmtId="208" formatCode="0.0"/>
    <numFmt numFmtId="209" formatCode="0.0;&quot;△&quot;0.0;0"/>
    <numFmt numFmtId="210" formatCode="0.00_);[Red]\(0.00\)"/>
    <numFmt numFmtId="211" formatCode="#,##0;&quot;△&quot;#,"/>
    <numFmt numFmtId="212" formatCode="#,##0;&quot;△&quot;#,##0"/>
    <numFmt numFmtId="213" formatCode="#,##0;&quot;△&quot;#,##0;"/>
    <numFmt numFmtId="214" formatCode="0.0;&quot;△&quot;0.0;"/>
    <numFmt numFmtId="215" formatCode="#,##0_ ;&quot;△&quot;#,##0_ ;"/>
    <numFmt numFmtId="216" formatCode="0.00_ ;&quot;△&quot;0.00_ ;"/>
    <numFmt numFmtId="217" formatCode="#,##0_ ;&quot;△&quot;#,##0_ \ ;0"/>
    <numFmt numFmtId="218" formatCode="#,##0_ ;&quot;△&quot;#,##0_ \ ;&quot;0_&quot;"/>
    <numFmt numFmtId="219" formatCode="#,##0_ ;&quot;△&quot;#,##0_ \ ;&quot;0 &quot;"/>
    <numFmt numFmtId="220" formatCode="#,##0_ ;&quot;△&quot;#,##0_ \ ;"/>
    <numFmt numFmtId="221" formatCode="0.0_ ;&quot;△&quot;0.0_ ;"/>
    <numFmt numFmtId="222" formatCode="#,##0;\-#,##0;\ "/>
    <numFmt numFmtId="223" formatCode="0.00;\-0.00;"/>
    <numFmt numFmtId="224" formatCode="0;\-0;;@&quot;」&quot;"/>
    <numFmt numFmtId="225" formatCode="0;\-0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16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 quotePrefix="1">
      <alignment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 quotePrefix="1">
      <alignment vertical="center"/>
    </xf>
    <xf numFmtId="49" fontId="0" fillId="0" borderId="18" xfId="49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49" fontId="0" fillId="0" borderId="18" xfId="49" applyNumberFormat="1" applyFont="1" applyFill="1" applyBorder="1" applyAlignment="1" quotePrefix="1">
      <alignment horizontal="right" vertical="center"/>
    </xf>
    <xf numFmtId="49" fontId="0" fillId="0" borderId="16" xfId="49" applyNumberFormat="1" applyFont="1" applyFill="1" applyBorder="1" applyAlignment="1">
      <alignment horizontal="center" vertical="center"/>
    </xf>
    <xf numFmtId="49" fontId="0" fillId="0" borderId="10" xfId="49" applyNumberFormat="1" applyFont="1" applyFill="1" applyBorder="1" applyAlignment="1" quotePrefix="1">
      <alignment horizontal="right" vertical="center"/>
    </xf>
    <xf numFmtId="49" fontId="0" fillId="0" borderId="11" xfId="49" applyNumberFormat="1" applyFont="1" applyFill="1" applyBorder="1" applyAlignment="1">
      <alignment horizontal="center" vertical="center"/>
    </xf>
    <xf numFmtId="49" fontId="0" fillId="0" borderId="18" xfId="49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3" xfId="49" applyNumberFormat="1" applyFont="1" applyFill="1" applyBorder="1" applyAlignment="1" quotePrefix="1">
      <alignment horizontal="right" vertical="center"/>
    </xf>
    <xf numFmtId="38" fontId="0" fillId="0" borderId="14" xfId="49" applyFont="1" applyFill="1" applyBorder="1" applyAlignment="1" quotePrefix="1">
      <alignment horizontal="right" vertical="center"/>
    </xf>
    <xf numFmtId="38" fontId="0" fillId="0" borderId="15" xfId="49" applyFont="1" applyFill="1" applyBorder="1" applyAlignment="1">
      <alignment horizontal="distributed" vertical="center"/>
    </xf>
    <xf numFmtId="49" fontId="0" fillId="0" borderId="13" xfId="49" applyNumberFormat="1" applyFont="1" applyFill="1" applyBorder="1" applyAlignment="1">
      <alignment vertical="center"/>
    </xf>
    <xf numFmtId="49" fontId="0" fillId="0" borderId="14" xfId="49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6" xfId="49" applyNumberFormat="1" applyFont="1" applyFill="1" applyBorder="1" applyAlignment="1">
      <alignment vertical="center"/>
    </xf>
    <xf numFmtId="38" fontId="0" fillId="0" borderId="11" xfId="49" applyFont="1" applyFill="1" applyBorder="1" applyAlignment="1" quotePrefix="1">
      <alignment vertical="center"/>
    </xf>
    <xf numFmtId="49" fontId="0" fillId="0" borderId="11" xfId="49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49" fontId="0" fillId="0" borderId="13" xfId="49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 quotePrefix="1">
      <alignment horizontal="center" vertical="distributed"/>
    </xf>
    <xf numFmtId="0" fontId="0" fillId="0" borderId="16" xfId="0" applyFont="1" applyFill="1" applyBorder="1" applyAlignment="1" quotePrefix="1">
      <alignment horizontal="center" vertical="distributed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1" xfId="49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distributed"/>
    </xf>
    <xf numFmtId="0" fontId="0" fillId="0" borderId="0" xfId="0" applyFont="1" applyFill="1" applyBorder="1" applyAlignment="1" quotePrefix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0" fillId="0" borderId="16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 shrinkToFit="1"/>
    </xf>
    <xf numFmtId="0" fontId="0" fillId="0" borderId="16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vertical="center" shrinkToFit="1"/>
    </xf>
    <xf numFmtId="38" fontId="0" fillId="0" borderId="17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91" fontId="5" fillId="0" borderId="21" xfId="49" applyNumberFormat="1" applyFont="1" applyFill="1" applyBorder="1" applyAlignment="1">
      <alignment horizontal="right" vertical="center"/>
    </xf>
    <xf numFmtId="191" fontId="5" fillId="0" borderId="22" xfId="49" applyNumberFormat="1" applyFont="1" applyFill="1" applyBorder="1" applyAlignment="1">
      <alignment horizontal="right" vertical="center"/>
    </xf>
    <xf numFmtId="191" fontId="5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91" fontId="0" fillId="0" borderId="21" xfId="49" applyNumberFormat="1" applyFont="1" applyFill="1" applyBorder="1" applyAlignment="1">
      <alignment horizontal="right" vertical="center"/>
    </xf>
    <xf numFmtId="191" fontId="0" fillId="0" borderId="22" xfId="49" applyNumberFormat="1" applyFont="1" applyFill="1" applyBorder="1" applyAlignment="1">
      <alignment horizontal="right" vertical="center"/>
    </xf>
    <xf numFmtId="191" fontId="0" fillId="0" borderId="22" xfId="49" applyNumberFormat="1" applyFont="1" applyFill="1" applyBorder="1" applyAlignment="1">
      <alignment horizontal="right" vertical="center"/>
    </xf>
    <xf numFmtId="191" fontId="0" fillId="0" borderId="21" xfId="49" applyNumberFormat="1" applyFont="1" applyFill="1" applyBorder="1" applyAlignment="1">
      <alignment horizontal="right" vertical="center" shrinkToFit="1"/>
    </xf>
    <xf numFmtId="191" fontId="0" fillId="0" borderId="22" xfId="49" applyNumberFormat="1" applyFont="1" applyFill="1" applyBorder="1" applyAlignment="1">
      <alignment horizontal="right" vertical="center" shrinkToFit="1"/>
    </xf>
    <xf numFmtId="191" fontId="0" fillId="0" borderId="21" xfId="49" applyNumberFormat="1" applyFont="1" applyFill="1" applyBorder="1" applyAlignment="1">
      <alignment horizontal="right" vertical="center"/>
    </xf>
    <xf numFmtId="191" fontId="0" fillId="0" borderId="22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191" fontId="0" fillId="0" borderId="21" xfId="0" applyNumberFormat="1" applyFont="1" applyFill="1" applyBorder="1" applyAlignment="1">
      <alignment horizontal="right" vertical="center"/>
    </xf>
    <xf numFmtId="183" fontId="0" fillId="0" borderId="21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191" fontId="0" fillId="0" borderId="23" xfId="49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center" vertical="center"/>
    </xf>
    <xf numFmtId="191" fontId="0" fillId="0" borderId="17" xfId="49" applyNumberFormat="1" applyFont="1" applyFill="1" applyBorder="1" applyAlignment="1">
      <alignment horizontal="right" vertical="center"/>
    </xf>
    <xf numFmtId="191" fontId="0" fillId="0" borderId="21" xfId="49" applyNumberFormat="1" applyFont="1" applyFill="1" applyBorder="1" applyAlignment="1">
      <alignment horizontal="right" vertical="center"/>
    </xf>
    <xf numFmtId="191" fontId="0" fillId="0" borderId="21" xfId="49" applyNumberFormat="1" applyFont="1" applyFill="1" applyBorder="1" applyAlignment="1">
      <alignment horizontal="right" vertical="center" shrinkToFit="1"/>
    </xf>
    <xf numFmtId="191" fontId="0" fillId="0" borderId="12" xfId="49" applyNumberFormat="1" applyFont="1" applyFill="1" applyBorder="1" applyAlignment="1">
      <alignment horizontal="right" vertical="center"/>
    </xf>
    <xf numFmtId="191" fontId="0" fillId="0" borderId="22" xfId="49" applyNumberFormat="1" applyFont="1" applyFill="1" applyBorder="1" applyAlignment="1">
      <alignment horizontal="right" vertical="center"/>
    </xf>
    <xf numFmtId="191" fontId="0" fillId="0" borderId="20" xfId="49" applyNumberFormat="1" applyFont="1" applyFill="1" applyBorder="1" applyAlignment="1">
      <alignment horizontal="right" vertical="center"/>
    </xf>
    <xf numFmtId="191" fontId="0" fillId="0" borderId="24" xfId="49" applyNumberFormat="1" applyFont="1" applyFill="1" applyBorder="1" applyAlignment="1">
      <alignment horizontal="right" vertical="center"/>
    </xf>
    <xf numFmtId="191" fontId="0" fillId="0" borderId="17" xfId="49" applyNumberFormat="1" applyFont="1" applyFill="1" applyBorder="1" applyAlignment="1">
      <alignment horizontal="right" vertical="center" shrinkToFit="1"/>
    </xf>
    <xf numFmtId="191" fontId="0" fillId="0" borderId="12" xfId="49" applyNumberFormat="1" applyFont="1" applyFill="1" applyBorder="1" applyAlignment="1">
      <alignment horizontal="right" vertical="center" shrinkToFit="1"/>
    </xf>
    <xf numFmtId="191" fontId="0" fillId="0" borderId="22" xfId="49" applyNumberFormat="1" applyFont="1" applyFill="1" applyBorder="1" applyAlignment="1">
      <alignment horizontal="right" vertical="center" shrinkToFit="1"/>
    </xf>
    <xf numFmtId="191" fontId="0" fillId="0" borderId="15" xfId="49" applyNumberFormat="1" applyFont="1" applyFill="1" applyBorder="1" applyAlignment="1">
      <alignment horizontal="right" vertical="center"/>
    </xf>
    <xf numFmtId="191" fontId="0" fillId="0" borderId="23" xfId="49" applyNumberFormat="1" applyFont="1" applyFill="1" applyBorder="1" applyAlignment="1">
      <alignment horizontal="right" vertical="center"/>
    </xf>
    <xf numFmtId="191" fontId="0" fillId="0" borderId="12" xfId="0" applyNumberFormat="1" applyFont="1" applyFill="1" applyBorder="1" applyAlignment="1">
      <alignment horizontal="right" vertical="center"/>
    </xf>
    <xf numFmtId="191" fontId="0" fillId="0" borderId="22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191" fontId="0" fillId="0" borderId="21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 vertical="center"/>
    </xf>
    <xf numFmtId="183" fontId="0" fillId="0" borderId="21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191" fontId="0" fillId="0" borderId="16" xfId="49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38" fontId="0" fillId="0" borderId="11" xfId="49" applyFont="1" applyFill="1" applyBorder="1" applyAlignment="1" quotePrefix="1">
      <alignment horizontal="center" vertical="center"/>
    </xf>
    <xf numFmtId="38" fontId="0" fillId="0" borderId="14" xfId="49" applyFont="1" applyFill="1" applyBorder="1" applyAlignment="1" quotePrefix="1">
      <alignment horizontal="center" vertical="center"/>
    </xf>
    <xf numFmtId="38" fontId="0" fillId="0" borderId="10" xfId="49" applyFont="1" applyFill="1" applyBorder="1" applyAlignment="1" quotePrefix="1">
      <alignment horizontal="center" vertical="center"/>
    </xf>
    <xf numFmtId="38" fontId="0" fillId="0" borderId="13" xfId="49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wrapText="1" shrinkToFit="1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14" xfId="49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16" xfId="49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16" xfId="0" applyFill="1" applyBorder="1" applyAlignment="1">
      <alignment horizontal="distributed" vertical="center" wrapText="1" shrinkToFit="1"/>
    </xf>
    <xf numFmtId="0" fontId="0" fillId="0" borderId="16" xfId="0" applyFont="1" applyFill="1" applyBorder="1" applyAlignment="1">
      <alignment horizontal="distributed" vertical="center" wrapText="1" shrinkToFit="1"/>
    </xf>
    <xf numFmtId="0" fontId="0" fillId="0" borderId="16" xfId="0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10</xdr:col>
      <xdr:colOff>0</xdr:colOff>
      <xdr:row>5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3924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0</xdr:colOff>
      <xdr:row>67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3677900"/>
          <a:ext cx="3933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showZeros="0" tabSelected="1" zoomScale="75" zoomScaleNormal="75" zoomScaleSheetLayoutView="75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3.375" style="28" customWidth="1"/>
    <col min="3" max="3" width="5.125" style="1" customWidth="1"/>
    <col min="4" max="4" width="2.125" style="1" customWidth="1"/>
    <col min="5" max="5" width="5.875" style="1" customWidth="1"/>
    <col min="6" max="6" width="6.375" style="1" customWidth="1"/>
    <col min="7" max="7" width="6.75390625" style="1" customWidth="1"/>
    <col min="8" max="8" width="7.375" style="1" customWidth="1"/>
    <col min="9" max="9" width="7.25390625" style="1" customWidth="1"/>
    <col min="10" max="10" width="4.00390625" style="2" customWidth="1"/>
    <col min="11" max="11" width="10.625" style="97" customWidth="1"/>
    <col min="12" max="12" width="10.625" style="105" customWidth="1"/>
    <col min="13" max="15" width="10.625" style="97" customWidth="1"/>
    <col min="16" max="18" width="10.625" style="1" customWidth="1"/>
    <col min="19" max="16384" width="9.00390625" style="1" customWidth="1"/>
  </cols>
  <sheetData>
    <row r="1" ht="15" customHeight="1">
      <c r="A1" s="110" t="s">
        <v>120</v>
      </c>
    </row>
    <row r="2" spans="1:18" ht="18" customHeight="1">
      <c r="A2" s="195" t="s">
        <v>121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2:18" ht="13.5">
      <c r="L3" s="101"/>
      <c r="O3" s="196"/>
      <c r="P3" s="196"/>
      <c r="Q3" s="196"/>
      <c r="R3" s="196"/>
    </row>
    <row r="4" spans="11:18" ht="13.5">
      <c r="K4" s="108" t="s">
        <v>118</v>
      </c>
      <c r="L4" s="108" t="s">
        <v>119</v>
      </c>
      <c r="M4" s="108" t="s">
        <v>124</v>
      </c>
      <c r="Q4" s="2"/>
      <c r="R4" s="2" t="s">
        <v>27</v>
      </c>
    </row>
    <row r="5" spans="1:18" s="7" customFormat="1" ht="13.5" customHeight="1">
      <c r="A5" s="29"/>
      <c r="B5" s="30"/>
      <c r="C5" s="4"/>
      <c r="D5" s="4"/>
      <c r="E5" s="4"/>
      <c r="F5" s="4"/>
      <c r="G5" s="4"/>
      <c r="H5" s="4"/>
      <c r="I5" s="5" t="s">
        <v>10</v>
      </c>
      <c r="J5" s="6"/>
      <c r="K5" s="109" t="s">
        <v>122</v>
      </c>
      <c r="L5" s="109" t="s">
        <v>123</v>
      </c>
      <c r="M5" s="125" t="s">
        <v>12</v>
      </c>
      <c r="N5" s="125">
        <v>28</v>
      </c>
      <c r="O5" s="149">
        <v>29</v>
      </c>
      <c r="P5" s="149">
        <v>30</v>
      </c>
      <c r="Q5" s="149">
        <v>31</v>
      </c>
      <c r="R5" s="149">
        <v>32</v>
      </c>
    </row>
    <row r="6" spans="1:18" s="7" customFormat="1" ht="30" customHeight="1">
      <c r="A6" s="31"/>
      <c r="B6" s="32"/>
      <c r="C6" s="9" t="s">
        <v>51</v>
      </c>
      <c r="D6" s="9"/>
      <c r="E6" s="9" t="s">
        <v>52</v>
      </c>
      <c r="F6" s="9"/>
      <c r="G6" s="9"/>
      <c r="H6" s="9"/>
      <c r="I6" s="9"/>
      <c r="J6" s="10"/>
      <c r="K6" s="122" t="s">
        <v>11</v>
      </c>
      <c r="L6" s="122" t="s">
        <v>11</v>
      </c>
      <c r="M6" s="122" t="s">
        <v>11</v>
      </c>
      <c r="N6" s="122" t="s">
        <v>125</v>
      </c>
      <c r="O6" s="150"/>
      <c r="P6" s="150"/>
      <c r="Q6" s="150"/>
      <c r="R6" s="150"/>
    </row>
    <row r="7" spans="1:18" s="7" customFormat="1" ht="15.75" customHeight="1">
      <c r="A7" s="167" t="s">
        <v>62</v>
      </c>
      <c r="B7" s="172" t="s">
        <v>13</v>
      </c>
      <c r="C7" s="33">
        <v>1</v>
      </c>
      <c r="D7" s="185" t="s">
        <v>28</v>
      </c>
      <c r="E7" s="181"/>
      <c r="F7" s="181"/>
      <c r="G7" s="181"/>
      <c r="H7" s="181"/>
      <c r="I7" s="181"/>
      <c r="J7" s="89" t="s">
        <v>63</v>
      </c>
      <c r="K7" s="111">
        <f>K8+K12</f>
        <v>200576</v>
      </c>
      <c r="L7" s="126">
        <f>L8+L12</f>
        <v>187101</v>
      </c>
      <c r="M7" s="127">
        <f>M8+M12</f>
        <v>165552</v>
      </c>
      <c r="N7" s="127">
        <f>N8+N12</f>
        <v>161396</v>
      </c>
      <c r="O7" s="127">
        <f>O8+O12</f>
        <v>164323</v>
      </c>
      <c r="P7" s="127">
        <f>P8+P12</f>
        <v>166347</v>
      </c>
      <c r="Q7" s="127">
        <f>Q8+Q12</f>
        <v>167459</v>
      </c>
      <c r="R7" s="127">
        <f>R8+R12</f>
        <v>169001</v>
      </c>
    </row>
    <row r="8" spans="1:18" s="12" customFormat="1" ht="15.75" customHeight="1">
      <c r="A8" s="168"/>
      <c r="B8" s="172"/>
      <c r="C8" s="34" t="s">
        <v>64</v>
      </c>
      <c r="D8" s="35"/>
      <c r="E8" s="183" t="s">
        <v>0</v>
      </c>
      <c r="F8" s="183"/>
      <c r="G8" s="183"/>
      <c r="H8" s="183"/>
      <c r="I8" s="152"/>
      <c r="J8" s="89" t="s">
        <v>65</v>
      </c>
      <c r="K8" s="111">
        <f>K9+K10+K11</f>
        <v>143006</v>
      </c>
      <c r="L8" s="126">
        <f>L9+L10+L11</f>
        <v>140254</v>
      </c>
      <c r="M8" s="127">
        <f>M9+M10+M11</f>
        <v>129537</v>
      </c>
      <c r="N8" s="127">
        <f>N9+N10+N11</f>
        <v>131724</v>
      </c>
      <c r="O8" s="127">
        <f>O9+O10+O11</f>
        <v>134569</v>
      </c>
      <c r="P8" s="127">
        <f>P9+P10+P11</f>
        <v>134400</v>
      </c>
      <c r="Q8" s="127">
        <f>Q9+Q10+Q11</f>
        <v>132400</v>
      </c>
      <c r="R8" s="127">
        <f>R9+R10+R11</f>
        <v>133100</v>
      </c>
    </row>
    <row r="9" spans="1:18" s="12" customFormat="1" ht="15.75" customHeight="1">
      <c r="A9" s="168"/>
      <c r="B9" s="172"/>
      <c r="C9" s="36"/>
      <c r="D9" s="13"/>
      <c r="E9" s="37" t="s">
        <v>66</v>
      </c>
      <c r="F9" s="183" t="s">
        <v>4</v>
      </c>
      <c r="G9" s="183"/>
      <c r="H9" s="183"/>
      <c r="I9" s="183"/>
      <c r="J9" s="184"/>
      <c r="K9" s="111">
        <v>104509</v>
      </c>
      <c r="L9" s="126">
        <v>100651</v>
      </c>
      <c r="M9" s="126">
        <v>93070</v>
      </c>
      <c r="N9" s="126">
        <v>92265</v>
      </c>
      <c r="O9" s="126">
        <v>95169</v>
      </c>
      <c r="P9" s="126">
        <v>95000</v>
      </c>
      <c r="Q9" s="126">
        <v>93000</v>
      </c>
      <c r="R9" s="126">
        <v>93700</v>
      </c>
    </row>
    <row r="10" spans="1:18" s="12" customFormat="1" ht="15.75" customHeight="1">
      <c r="A10" s="168"/>
      <c r="B10" s="172"/>
      <c r="C10" s="36"/>
      <c r="D10" s="13"/>
      <c r="E10" s="37" t="s">
        <v>67</v>
      </c>
      <c r="F10" s="183" t="s">
        <v>1</v>
      </c>
      <c r="G10" s="183"/>
      <c r="H10" s="183"/>
      <c r="I10" s="152"/>
      <c r="J10" s="89" t="s">
        <v>68</v>
      </c>
      <c r="K10" s="111"/>
      <c r="L10" s="126"/>
      <c r="M10" s="126"/>
      <c r="N10" s="127"/>
      <c r="O10" s="127"/>
      <c r="P10" s="127"/>
      <c r="Q10" s="127"/>
      <c r="R10" s="127"/>
    </row>
    <row r="11" spans="1:18" s="12" customFormat="1" ht="15.75" customHeight="1">
      <c r="A11" s="168"/>
      <c r="B11" s="172"/>
      <c r="C11" s="36"/>
      <c r="D11" s="13"/>
      <c r="E11" s="37" t="s">
        <v>69</v>
      </c>
      <c r="F11" s="183" t="s">
        <v>2</v>
      </c>
      <c r="G11" s="183"/>
      <c r="H11" s="183"/>
      <c r="I11" s="183"/>
      <c r="J11" s="184"/>
      <c r="K11" s="111">
        <v>38497</v>
      </c>
      <c r="L11" s="126">
        <v>39603</v>
      </c>
      <c r="M11" s="126">
        <v>36467</v>
      </c>
      <c r="N11" s="127">
        <v>39459</v>
      </c>
      <c r="O11" s="127">
        <v>39400</v>
      </c>
      <c r="P11" s="127">
        <v>39400</v>
      </c>
      <c r="Q11" s="127">
        <v>39400</v>
      </c>
      <c r="R11" s="127">
        <v>39400</v>
      </c>
    </row>
    <row r="12" spans="1:18" s="12" customFormat="1" ht="15.75" customHeight="1">
      <c r="A12" s="168"/>
      <c r="B12" s="172"/>
      <c r="C12" s="34" t="s">
        <v>70</v>
      </c>
      <c r="D12" s="35"/>
      <c r="E12" s="183" t="s">
        <v>3</v>
      </c>
      <c r="F12" s="183"/>
      <c r="G12" s="183"/>
      <c r="H12" s="183"/>
      <c r="I12" s="183"/>
      <c r="J12" s="184"/>
      <c r="K12" s="111">
        <f>K13+K14</f>
        <v>57570</v>
      </c>
      <c r="L12" s="126">
        <f>L13+L14</f>
        <v>46847</v>
      </c>
      <c r="M12" s="127">
        <f>M13+M14</f>
        <v>36015</v>
      </c>
      <c r="N12" s="127">
        <f>N13+N14</f>
        <v>29672</v>
      </c>
      <c r="O12" s="127">
        <f>O13+O14</f>
        <v>29754</v>
      </c>
      <c r="P12" s="127">
        <f>P13+P14</f>
        <v>31947</v>
      </c>
      <c r="Q12" s="127">
        <f>Q13+Q14</f>
        <v>35059</v>
      </c>
      <c r="R12" s="127">
        <f>R13+R14</f>
        <v>35901</v>
      </c>
    </row>
    <row r="13" spans="1:18" s="12" customFormat="1" ht="15.75" customHeight="1">
      <c r="A13" s="168"/>
      <c r="B13" s="172"/>
      <c r="C13" s="38"/>
      <c r="D13" s="14"/>
      <c r="E13" s="39" t="s">
        <v>66</v>
      </c>
      <c r="F13" s="175" t="s">
        <v>5</v>
      </c>
      <c r="G13" s="175"/>
      <c r="H13" s="175"/>
      <c r="I13" s="175"/>
      <c r="J13" s="186"/>
      <c r="K13" s="111">
        <v>57435</v>
      </c>
      <c r="L13" s="126">
        <v>46661</v>
      </c>
      <c r="M13" s="126">
        <v>35854</v>
      </c>
      <c r="N13" s="127">
        <v>29531</v>
      </c>
      <c r="O13" s="127">
        <v>29641</v>
      </c>
      <c r="P13" s="127">
        <v>31807</v>
      </c>
      <c r="Q13" s="127">
        <v>34891</v>
      </c>
      <c r="R13" s="127">
        <v>35709</v>
      </c>
    </row>
    <row r="14" spans="1:18" s="12" customFormat="1" ht="15.75" customHeight="1">
      <c r="A14" s="168"/>
      <c r="B14" s="172"/>
      <c r="C14" s="40"/>
      <c r="D14" s="23"/>
      <c r="E14" s="37" t="s">
        <v>67</v>
      </c>
      <c r="F14" s="183" t="s">
        <v>2</v>
      </c>
      <c r="G14" s="183"/>
      <c r="H14" s="183"/>
      <c r="I14" s="183"/>
      <c r="J14" s="184"/>
      <c r="K14" s="111">
        <v>135</v>
      </c>
      <c r="L14" s="126">
        <v>186</v>
      </c>
      <c r="M14" s="126">
        <v>161</v>
      </c>
      <c r="N14" s="127">
        <v>141</v>
      </c>
      <c r="O14" s="127">
        <v>113</v>
      </c>
      <c r="P14" s="127">
        <v>140</v>
      </c>
      <c r="Q14" s="127">
        <v>168</v>
      </c>
      <c r="R14" s="127">
        <v>192</v>
      </c>
    </row>
    <row r="15" spans="1:18" s="12" customFormat="1" ht="15.75" customHeight="1">
      <c r="A15" s="168"/>
      <c r="B15" s="172" t="s">
        <v>14</v>
      </c>
      <c r="C15" s="41" t="s">
        <v>71</v>
      </c>
      <c r="D15" s="183" t="s">
        <v>29</v>
      </c>
      <c r="E15" s="183"/>
      <c r="F15" s="183"/>
      <c r="G15" s="183"/>
      <c r="H15" s="183"/>
      <c r="I15" s="183"/>
      <c r="J15" s="89" t="s">
        <v>72</v>
      </c>
      <c r="K15" s="111">
        <f>K16+K20</f>
        <v>124159</v>
      </c>
      <c r="L15" s="126">
        <f>L16+L20</f>
        <v>115703</v>
      </c>
      <c r="M15" s="127">
        <f>M16+M20</f>
        <v>106665</v>
      </c>
      <c r="N15" s="127">
        <f>N16+N20</f>
        <v>106387</v>
      </c>
      <c r="O15" s="127">
        <f>O16+O20</f>
        <v>104483</v>
      </c>
      <c r="P15" s="127">
        <f>P16+P20</f>
        <v>108815</v>
      </c>
      <c r="Q15" s="127">
        <f>Q16+Q20</f>
        <v>115582</v>
      </c>
      <c r="R15" s="127">
        <f>R16+R20</f>
        <v>117619</v>
      </c>
    </row>
    <row r="16" spans="1:18" s="12" customFormat="1" ht="15.75" customHeight="1">
      <c r="A16" s="168"/>
      <c r="B16" s="172"/>
      <c r="C16" s="34" t="s">
        <v>64</v>
      </c>
      <c r="D16" s="35"/>
      <c r="E16" s="183" t="s">
        <v>6</v>
      </c>
      <c r="F16" s="183"/>
      <c r="G16" s="183"/>
      <c r="H16" s="183"/>
      <c r="I16" s="183"/>
      <c r="J16" s="184"/>
      <c r="K16" s="111">
        <f>K17+K19</f>
        <v>89401</v>
      </c>
      <c r="L16" s="126">
        <f>L17+L19</f>
        <v>92439</v>
      </c>
      <c r="M16" s="127">
        <f>M17+M19</f>
        <v>91775</v>
      </c>
      <c r="N16" s="127">
        <f>N17+N19</f>
        <v>98439</v>
      </c>
      <c r="O16" s="127">
        <f>O17+O19</f>
        <v>98000</v>
      </c>
      <c r="P16" s="127">
        <f>P17+P19</f>
        <v>98000</v>
      </c>
      <c r="Q16" s="127">
        <f>Q17+Q19</f>
        <v>99500</v>
      </c>
      <c r="R16" s="127">
        <f>R17+R19</f>
        <v>98000</v>
      </c>
    </row>
    <row r="17" spans="1:18" s="12" customFormat="1" ht="15.75" customHeight="1">
      <c r="A17" s="168"/>
      <c r="B17" s="172"/>
      <c r="C17" s="38"/>
      <c r="D17" s="14"/>
      <c r="E17" s="39" t="s">
        <v>66</v>
      </c>
      <c r="F17" s="175" t="s">
        <v>7</v>
      </c>
      <c r="G17" s="183"/>
      <c r="H17" s="183"/>
      <c r="I17" s="183"/>
      <c r="J17" s="184"/>
      <c r="K17" s="111">
        <v>14016</v>
      </c>
      <c r="L17" s="126">
        <v>14896</v>
      </c>
      <c r="M17" s="126">
        <v>15556</v>
      </c>
      <c r="N17" s="127">
        <v>15755</v>
      </c>
      <c r="O17" s="127">
        <v>16000</v>
      </c>
      <c r="P17" s="127">
        <v>16000</v>
      </c>
      <c r="Q17" s="127">
        <v>16000</v>
      </c>
      <c r="R17" s="127">
        <v>16000</v>
      </c>
    </row>
    <row r="18" spans="1:18" s="12" customFormat="1" ht="15.75" customHeight="1">
      <c r="A18" s="168"/>
      <c r="B18" s="172"/>
      <c r="C18" s="42"/>
      <c r="D18" s="43"/>
      <c r="E18" s="25"/>
      <c r="F18" s="44"/>
      <c r="G18" s="180" t="s">
        <v>30</v>
      </c>
      <c r="H18" s="152"/>
      <c r="I18" s="152"/>
      <c r="J18" s="154"/>
      <c r="K18" s="111"/>
      <c r="L18" s="126"/>
      <c r="M18" s="126"/>
      <c r="N18" s="127"/>
      <c r="O18" s="127"/>
      <c r="P18" s="127"/>
      <c r="Q18" s="127"/>
      <c r="R18" s="127"/>
    </row>
    <row r="19" spans="1:18" s="12" customFormat="1" ht="15.75" customHeight="1">
      <c r="A19" s="168"/>
      <c r="B19" s="172"/>
      <c r="C19" s="40"/>
      <c r="D19" s="23"/>
      <c r="E19" s="37" t="s">
        <v>67</v>
      </c>
      <c r="F19" s="183" t="s">
        <v>2</v>
      </c>
      <c r="G19" s="183"/>
      <c r="H19" s="152"/>
      <c r="I19" s="152"/>
      <c r="J19" s="154"/>
      <c r="K19" s="111">
        <v>75385</v>
      </c>
      <c r="L19" s="126">
        <v>77543</v>
      </c>
      <c r="M19" s="126">
        <v>76219</v>
      </c>
      <c r="N19" s="127">
        <v>82684</v>
      </c>
      <c r="O19" s="127">
        <v>82000</v>
      </c>
      <c r="P19" s="127">
        <v>82000</v>
      </c>
      <c r="Q19" s="127">
        <v>83500</v>
      </c>
      <c r="R19" s="127">
        <v>82000</v>
      </c>
    </row>
    <row r="20" spans="1:18" s="12" customFormat="1" ht="15.75" customHeight="1">
      <c r="A20" s="168"/>
      <c r="B20" s="172"/>
      <c r="C20" s="34" t="s">
        <v>70</v>
      </c>
      <c r="D20" s="35"/>
      <c r="E20" s="183" t="s">
        <v>8</v>
      </c>
      <c r="F20" s="183"/>
      <c r="G20" s="183"/>
      <c r="H20" s="183"/>
      <c r="I20" s="183"/>
      <c r="J20" s="184"/>
      <c r="K20" s="111">
        <f>K21+K23</f>
        <v>34758</v>
      </c>
      <c r="L20" s="126">
        <f>L21+L23</f>
        <v>23264</v>
      </c>
      <c r="M20" s="127">
        <f>M21+M23</f>
        <v>14890</v>
      </c>
      <c r="N20" s="127">
        <f>N21+N23</f>
        <v>7948</v>
      </c>
      <c r="O20" s="127">
        <f>O21+O23</f>
        <v>6483</v>
      </c>
      <c r="P20" s="127">
        <f>P21+P23</f>
        <v>10815</v>
      </c>
      <c r="Q20" s="127">
        <f>Q21+Q23</f>
        <v>16082</v>
      </c>
      <c r="R20" s="127">
        <f>R21+R23</f>
        <v>19619</v>
      </c>
    </row>
    <row r="21" spans="1:18" s="12" customFormat="1" ht="15.75" customHeight="1">
      <c r="A21" s="168"/>
      <c r="B21" s="172"/>
      <c r="C21" s="38"/>
      <c r="D21" s="14"/>
      <c r="E21" s="39" t="s">
        <v>66</v>
      </c>
      <c r="F21" s="175" t="s">
        <v>9</v>
      </c>
      <c r="G21" s="183"/>
      <c r="H21" s="183"/>
      <c r="I21" s="183"/>
      <c r="J21" s="184"/>
      <c r="K21" s="111">
        <v>30615</v>
      </c>
      <c r="L21" s="126">
        <v>18929</v>
      </c>
      <c r="M21" s="126">
        <v>8322</v>
      </c>
      <c r="N21" s="127">
        <v>2198</v>
      </c>
      <c r="O21" s="127">
        <v>483</v>
      </c>
      <c r="P21" s="127">
        <v>4815</v>
      </c>
      <c r="Q21" s="127">
        <v>10082</v>
      </c>
      <c r="R21" s="127">
        <v>12619</v>
      </c>
    </row>
    <row r="22" spans="1:18" s="12" customFormat="1" ht="15.75" customHeight="1">
      <c r="A22" s="168"/>
      <c r="B22" s="172"/>
      <c r="C22" s="45"/>
      <c r="D22" s="19"/>
      <c r="E22" s="46"/>
      <c r="F22" s="20"/>
      <c r="G22" s="180" t="s">
        <v>31</v>
      </c>
      <c r="H22" s="181"/>
      <c r="I22" s="181"/>
      <c r="J22" s="182"/>
      <c r="K22" s="111"/>
      <c r="L22" s="126"/>
      <c r="M22" s="126"/>
      <c r="N22" s="127"/>
      <c r="O22" s="127"/>
      <c r="P22" s="127"/>
      <c r="Q22" s="127"/>
      <c r="R22" s="127"/>
    </row>
    <row r="23" spans="1:18" s="12" customFormat="1" ht="15.75" customHeight="1">
      <c r="A23" s="168"/>
      <c r="B23" s="172"/>
      <c r="C23" s="40"/>
      <c r="D23" s="23"/>
      <c r="E23" s="37" t="s">
        <v>67</v>
      </c>
      <c r="F23" s="183" t="s">
        <v>2</v>
      </c>
      <c r="G23" s="183"/>
      <c r="H23" s="152"/>
      <c r="I23" s="152"/>
      <c r="J23" s="154"/>
      <c r="K23" s="111">
        <v>4143</v>
      </c>
      <c r="L23" s="126">
        <v>4335</v>
      </c>
      <c r="M23" s="126">
        <v>6568</v>
      </c>
      <c r="N23" s="126">
        <v>5750</v>
      </c>
      <c r="O23" s="126">
        <v>6000</v>
      </c>
      <c r="P23" s="126">
        <v>6000</v>
      </c>
      <c r="Q23" s="126">
        <v>6000</v>
      </c>
      <c r="R23" s="126">
        <v>7000</v>
      </c>
    </row>
    <row r="24" spans="1:18" s="12" customFormat="1" ht="15.75" customHeight="1">
      <c r="A24" s="169"/>
      <c r="B24" s="47"/>
      <c r="C24" s="48" t="s">
        <v>73</v>
      </c>
      <c r="D24" s="21"/>
      <c r="E24" s="183" t="s">
        <v>32</v>
      </c>
      <c r="F24" s="183"/>
      <c r="G24" s="11"/>
      <c r="H24" s="183" t="s">
        <v>74</v>
      </c>
      <c r="I24" s="183"/>
      <c r="J24" s="89" t="s">
        <v>75</v>
      </c>
      <c r="K24" s="111">
        <f>K7-K15</f>
        <v>76417</v>
      </c>
      <c r="L24" s="126">
        <f>L7-L15</f>
        <v>71398</v>
      </c>
      <c r="M24" s="128">
        <f>M7-M15</f>
        <v>58887</v>
      </c>
      <c r="N24" s="128">
        <f>N7-N15</f>
        <v>55009</v>
      </c>
      <c r="O24" s="128">
        <f>O7-O15</f>
        <v>59840</v>
      </c>
      <c r="P24" s="128">
        <f>P7-P15</f>
        <v>57532</v>
      </c>
      <c r="Q24" s="128">
        <f>Q7-Q15</f>
        <v>51877</v>
      </c>
      <c r="R24" s="128">
        <f>R7-R15</f>
        <v>51382</v>
      </c>
    </row>
    <row r="25" spans="1:18" s="12" customFormat="1" ht="15.75" customHeight="1">
      <c r="A25" s="167" t="s">
        <v>59</v>
      </c>
      <c r="B25" s="172" t="s">
        <v>16</v>
      </c>
      <c r="C25" s="33">
        <v>1</v>
      </c>
      <c r="D25" s="49"/>
      <c r="E25" s="183" t="s">
        <v>16</v>
      </c>
      <c r="F25" s="152"/>
      <c r="G25" s="152"/>
      <c r="H25" s="152"/>
      <c r="I25" s="152"/>
      <c r="J25" s="90" t="s">
        <v>76</v>
      </c>
      <c r="K25" s="112">
        <f>SUM(K26:K33)</f>
        <v>116736</v>
      </c>
      <c r="L25" s="129">
        <f>SUM(L26:L33)</f>
        <v>124685</v>
      </c>
      <c r="M25" s="130">
        <f>SUM(M26:M33)</f>
        <v>97300</v>
      </c>
      <c r="N25" s="130">
        <f>SUM(N26:N33)</f>
        <v>259046</v>
      </c>
      <c r="O25" s="130">
        <f>SUM(O26:O33)</f>
        <v>521100</v>
      </c>
      <c r="P25" s="130">
        <f>SUM(P26:P33)</f>
        <v>530300</v>
      </c>
      <c r="Q25" s="130">
        <f>SUM(Q26:Q33)</f>
        <v>220496</v>
      </c>
      <c r="R25" s="130">
        <f>SUM(R26:R33)</f>
        <v>35075</v>
      </c>
    </row>
    <row r="26" spans="1:18" s="12" customFormat="1" ht="15.75" customHeight="1">
      <c r="A26" s="170"/>
      <c r="B26" s="172"/>
      <c r="C26" s="50" t="s">
        <v>64</v>
      </c>
      <c r="D26" s="51"/>
      <c r="E26" s="183" t="s">
        <v>33</v>
      </c>
      <c r="F26" s="152"/>
      <c r="G26" s="152"/>
      <c r="H26" s="152"/>
      <c r="I26" s="152"/>
      <c r="J26" s="154"/>
      <c r="K26" s="112"/>
      <c r="L26" s="127"/>
      <c r="M26" s="127"/>
      <c r="N26" s="127">
        <v>59600</v>
      </c>
      <c r="O26" s="127">
        <v>521100</v>
      </c>
      <c r="P26" s="127">
        <v>530300</v>
      </c>
      <c r="Q26" s="127">
        <v>216900</v>
      </c>
      <c r="R26" s="127"/>
    </row>
    <row r="27" spans="1:18" s="12" customFormat="1" ht="15.75" customHeight="1">
      <c r="A27" s="170"/>
      <c r="B27" s="172"/>
      <c r="C27" s="52"/>
      <c r="D27" s="96"/>
      <c r="E27" s="180" t="s">
        <v>117</v>
      </c>
      <c r="F27" s="183"/>
      <c r="G27" s="183"/>
      <c r="H27" s="183"/>
      <c r="I27" s="183"/>
      <c r="J27" s="184"/>
      <c r="K27" s="112"/>
      <c r="L27" s="127"/>
      <c r="M27" s="127"/>
      <c r="N27" s="127"/>
      <c r="O27" s="127"/>
      <c r="P27" s="127"/>
      <c r="Q27" s="127"/>
      <c r="R27" s="127"/>
    </row>
    <row r="28" spans="1:18" s="12" customFormat="1" ht="15.75" customHeight="1">
      <c r="A28" s="170"/>
      <c r="B28" s="172"/>
      <c r="C28" s="50" t="s">
        <v>70</v>
      </c>
      <c r="D28" s="51"/>
      <c r="E28" s="183" t="s">
        <v>34</v>
      </c>
      <c r="F28" s="152"/>
      <c r="G28" s="152"/>
      <c r="H28" s="152"/>
      <c r="I28" s="152"/>
      <c r="J28" s="154"/>
      <c r="K28" s="99">
        <v>116736</v>
      </c>
      <c r="L28" s="127">
        <v>124685</v>
      </c>
      <c r="M28" s="127">
        <v>62957</v>
      </c>
      <c r="N28" s="127">
        <v>26512</v>
      </c>
      <c r="O28" s="127"/>
      <c r="P28" s="127"/>
      <c r="Q28" s="127">
        <v>3596</v>
      </c>
      <c r="R28" s="127">
        <v>35075</v>
      </c>
    </row>
    <row r="29" spans="1:18" s="12" customFormat="1" ht="15.75" customHeight="1">
      <c r="A29" s="170"/>
      <c r="B29" s="172"/>
      <c r="C29" s="50" t="s">
        <v>53</v>
      </c>
      <c r="D29" s="51"/>
      <c r="E29" s="183" t="s">
        <v>35</v>
      </c>
      <c r="F29" s="152"/>
      <c r="G29" s="152"/>
      <c r="H29" s="152"/>
      <c r="I29" s="152"/>
      <c r="J29" s="154"/>
      <c r="K29" s="113"/>
      <c r="L29" s="127"/>
      <c r="M29" s="127"/>
      <c r="N29" s="127"/>
      <c r="O29" s="127"/>
      <c r="P29" s="127"/>
      <c r="Q29" s="127"/>
      <c r="R29" s="127"/>
    </row>
    <row r="30" spans="1:18" s="12" customFormat="1" ht="15.75" customHeight="1">
      <c r="A30" s="170"/>
      <c r="B30" s="172"/>
      <c r="C30" s="50" t="s">
        <v>54</v>
      </c>
      <c r="D30" s="51"/>
      <c r="E30" s="183" t="s">
        <v>18</v>
      </c>
      <c r="F30" s="152"/>
      <c r="G30" s="152"/>
      <c r="H30" s="152"/>
      <c r="I30" s="152"/>
      <c r="J30" s="154"/>
      <c r="K30" s="113"/>
      <c r="L30" s="127"/>
      <c r="M30" s="127"/>
      <c r="N30" s="127"/>
      <c r="O30" s="127"/>
      <c r="P30" s="127"/>
      <c r="Q30" s="127"/>
      <c r="R30" s="127"/>
    </row>
    <row r="31" spans="1:18" s="12" customFormat="1" ht="15.75" customHeight="1">
      <c r="A31" s="170"/>
      <c r="B31" s="172"/>
      <c r="C31" s="50" t="s">
        <v>55</v>
      </c>
      <c r="D31" s="51"/>
      <c r="E31" s="183" t="s">
        <v>17</v>
      </c>
      <c r="F31" s="152"/>
      <c r="G31" s="152"/>
      <c r="H31" s="152"/>
      <c r="I31" s="152"/>
      <c r="J31" s="154"/>
      <c r="K31" s="113"/>
      <c r="L31" s="127">
        <v>0</v>
      </c>
      <c r="M31" s="127">
        <v>34343</v>
      </c>
      <c r="N31" s="127">
        <v>172934</v>
      </c>
      <c r="O31" s="127"/>
      <c r="P31" s="127"/>
      <c r="Q31" s="127"/>
      <c r="R31" s="127"/>
    </row>
    <row r="32" spans="1:18" s="12" customFormat="1" ht="15.75" customHeight="1">
      <c r="A32" s="170"/>
      <c r="B32" s="172"/>
      <c r="C32" s="50" t="s">
        <v>56</v>
      </c>
      <c r="D32" s="51"/>
      <c r="E32" s="183" t="s">
        <v>19</v>
      </c>
      <c r="F32" s="152"/>
      <c r="G32" s="152"/>
      <c r="H32" s="152"/>
      <c r="I32" s="152"/>
      <c r="J32" s="154"/>
      <c r="K32" s="113"/>
      <c r="L32" s="127"/>
      <c r="M32" s="127"/>
      <c r="N32" s="127"/>
      <c r="O32" s="127"/>
      <c r="P32" s="127"/>
      <c r="Q32" s="127"/>
      <c r="R32" s="127"/>
    </row>
    <row r="33" spans="1:18" s="12" customFormat="1" ht="15.75" customHeight="1">
      <c r="A33" s="170"/>
      <c r="B33" s="172"/>
      <c r="C33" s="50" t="s">
        <v>57</v>
      </c>
      <c r="D33" s="51"/>
      <c r="E33" s="183" t="s">
        <v>2</v>
      </c>
      <c r="F33" s="152"/>
      <c r="G33" s="152"/>
      <c r="H33" s="152"/>
      <c r="I33" s="152"/>
      <c r="J33" s="154"/>
      <c r="K33" s="113"/>
      <c r="L33" s="127"/>
      <c r="M33" s="127"/>
      <c r="N33" s="127"/>
      <c r="O33" s="127"/>
      <c r="P33" s="127"/>
      <c r="Q33" s="127"/>
      <c r="R33" s="127"/>
    </row>
    <row r="34" spans="1:18" s="12" customFormat="1" ht="15.75" customHeight="1">
      <c r="A34" s="170"/>
      <c r="B34" s="172" t="s">
        <v>20</v>
      </c>
      <c r="C34" s="41" t="s">
        <v>77</v>
      </c>
      <c r="D34" s="49"/>
      <c r="E34" s="183" t="s">
        <v>20</v>
      </c>
      <c r="F34" s="152"/>
      <c r="G34" s="152"/>
      <c r="H34" s="152"/>
      <c r="I34" s="152"/>
      <c r="J34" s="90" t="s">
        <v>78</v>
      </c>
      <c r="K34" s="113">
        <f>K35+K37+K38+K39+K40</f>
        <v>193153</v>
      </c>
      <c r="L34" s="127">
        <f>L35+L37+L38+L39+L40</f>
        <v>196083</v>
      </c>
      <c r="M34" s="127">
        <f>M35+M37+M38+M39+M40</f>
        <v>156187</v>
      </c>
      <c r="N34" s="127">
        <f>N35+N37+N38+N39+N40</f>
        <v>302794</v>
      </c>
      <c r="O34" s="127">
        <f>O35+O37+O38+O39+O40</f>
        <v>521659</v>
      </c>
      <c r="P34" s="127">
        <f>P35+P37+P38+P39+P40</f>
        <v>530851</v>
      </c>
      <c r="Q34" s="127">
        <f>Q35+Q37+Q38+Q39+Q40</f>
        <v>224658</v>
      </c>
      <c r="R34" s="127">
        <f>R35+R37+R38+R39+R40</f>
        <v>70151</v>
      </c>
    </row>
    <row r="35" spans="1:18" s="12" customFormat="1" ht="15.75" customHeight="1">
      <c r="A35" s="170"/>
      <c r="B35" s="172"/>
      <c r="C35" s="50" t="s">
        <v>79</v>
      </c>
      <c r="D35" s="51"/>
      <c r="E35" s="175" t="s">
        <v>21</v>
      </c>
      <c r="F35" s="155"/>
      <c r="G35" s="152"/>
      <c r="H35" s="152"/>
      <c r="I35" s="152"/>
      <c r="J35" s="154"/>
      <c r="K35" s="113">
        <v>1061</v>
      </c>
      <c r="L35" s="127">
        <v>8100</v>
      </c>
      <c r="M35" s="127">
        <v>39160</v>
      </c>
      <c r="N35" s="127">
        <v>249770</v>
      </c>
      <c r="O35" s="127">
        <v>521659</v>
      </c>
      <c r="P35" s="127">
        <v>530851</v>
      </c>
      <c r="Q35" s="127">
        <v>217465</v>
      </c>
      <c r="R35" s="127"/>
    </row>
    <row r="36" spans="1:18" s="12" customFormat="1" ht="15.75" customHeight="1">
      <c r="A36" s="170"/>
      <c r="B36" s="172"/>
      <c r="C36" s="52"/>
      <c r="D36" s="53"/>
      <c r="E36" s="19"/>
      <c r="F36" s="20"/>
      <c r="G36" s="180" t="s">
        <v>22</v>
      </c>
      <c r="H36" s="181"/>
      <c r="I36" s="181"/>
      <c r="J36" s="182"/>
      <c r="K36" s="113"/>
      <c r="L36" s="131"/>
      <c r="M36" s="131"/>
      <c r="N36" s="132"/>
      <c r="O36" s="132"/>
      <c r="P36" s="132"/>
      <c r="Q36" s="132"/>
      <c r="R36" s="132"/>
    </row>
    <row r="37" spans="1:18" s="12" customFormat="1" ht="15.75" customHeight="1">
      <c r="A37" s="170"/>
      <c r="B37" s="172"/>
      <c r="C37" s="50" t="s">
        <v>80</v>
      </c>
      <c r="D37" s="51"/>
      <c r="E37" s="183" t="s">
        <v>36</v>
      </c>
      <c r="F37" s="152"/>
      <c r="G37" s="152"/>
      <c r="H37" s="152"/>
      <c r="I37" s="152"/>
      <c r="J37" s="90" t="s">
        <v>81</v>
      </c>
      <c r="K37" s="113">
        <v>192092</v>
      </c>
      <c r="L37" s="129">
        <v>187983</v>
      </c>
      <c r="M37" s="129">
        <v>117027</v>
      </c>
      <c r="N37" s="130">
        <v>53024</v>
      </c>
      <c r="O37" s="130"/>
      <c r="P37" s="130"/>
      <c r="Q37" s="130">
        <v>7193</v>
      </c>
      <c r="R37" s="130">
        <v>70151</v>
      </c>
    </row>
    <row r="38" spans="1:18" s="12" customFormat="1" ht="15.75" customHeight="1">
      <c r="A38" s="170"/>
      <c r="B38" s="172"/>
      <c r="C38" s="50" t="s">
        <v>53</v>
      </c>
      <c r="D38" s="51"/>
      <c r="E38" s="183" t="s">
        <v>37</v>
      </c>
      <c r="F38" s="152"/>
      <c r="G38" s="152"/>
      <c r="H38" s="152"/>
      <c r="I38" s="152"/>
      <c r="J38" s="154"/>
      <c r="K38" s="113"/>
      <c r="L38" s="129"/>
      <c r="M38" s="130"/>
      <c r="N38" s="130"/>
      <c r="O38" s="130"/>
      <c r="P38" s="130"/>
      <c r="Q38" s="130"/>
      <c r="R38" s="130"/>
    </row>
    <row r="39" spans="1:18" s="12" customFormat="1" ht="15.75" customHeight="1">
      <c r="A39" s="170"/>
      <c r="B39" s="172"/>
      <c r="C39" s="50" t="s">
        <v>54</v>
      </c>
      <c r="D39" s="51"/>
      <c r="E39" s="183" t="s">
        <v>38</v>
      </c>
      <c r="F39" s="152"/>
      <c r="G39" s="152"/>
      <c r="H39" s="152"/>
      <c r="I39" s="152"/>
      <c r="J39" s="154"/>
      <c r="K39" s="113"/>
      <c r="L39" s="129"/>
      <c r="M39" s="130"/>
      <c r="N39" s="130"/>
      <c r="O39" s="130"/>
      <c r="P39" s="130"/>
      <c r="Q39" s="130"/>
      <c r="R39" s="130"/>
    </row>
    <row r="40" spans="1:18" s="12" customFormat="1" ht="15.75" customHeight="1">
      <c r="A40" s="170"/>
      <c r="B40" s="172"/>
      <c r="C40" s="50" t="s">
        <v>55</v>
      </c>
      <c r="D40" s="51"/>
      <c r="E40" s="183" t="s">
        <v>2</v>
      </c>
      <c r="F40" s="152"/>
      <c r="G40" s="152"/>
      <c r="H40" s="152"/>
      <c r="I40" s="152"/>
      <c r="J40" s="154"/>
      <c r="K40" s="113"/>
      <c r="L40" s="129"/>
      <c r="M40" s="130"/>
      <c r="N40" s="130"/>
      <c r="O40" s="130"/>
      <c r="P40" s="130"/>
      <c r="Q40" s="130"/>
      <c r="R40" s="130"/>
    </row>
    <row r="41" spans="1:18" s="12" customFormat="1" ht="15.75" customHeight="1">
      <c r="A41" s="171"/>
      <c r="B41" s="54"/>
      <c r="C41" s="48" t="s">
        <v>82</v>
      </c>
      <c r="D41" s="21"/>
      <c r="E41" s="183" t="s">
        <v>32</v>
      </c>
      <c r="F41" s="183"/>
      <c r="G41" s="11"/>
      <c r="H41" s="183" t="s">
        <v>83</v>
      </c>
      <c r="I41" s="183"/>
      <c r="J41" s="89" t="s">
        <v>84</v>
      </c>
      <c r="K41" s="114">
        <f>K25-K34</f>
        <v>-76417</v>
      </c>
      <c r="L41" s="133">
        <f>L25-L34</f>
        <v>-71398</v>
      </c>
      <c r="M41" s="128">
        <f>M25-M34</f>
        <v>-58887</v>
      </c>
      <c r="N41" s="127">
        <f>N25-N34</f>
        <v>-43748</v>
      </c>
      <c r="O41" s="127">
        <f>O25-O34</f>
        <v>-559</v>
      </c>
      <c r="P41" s="127">
        <f>P25-P34</f>
        <v>-551</v>
      </c>
      <c r="Q41" s="127">
        <f>Q25-Q34</f>
        <v>-4162</v>
      </c>
      <c r="R41" s="127">
        <f>R25-R34</f>
        <v>-35076</v>
      </c>
    </row>
    <row r="42" spans="1:18" s="12" customFormat="1" ht="15.75" customHeight="1">
      <c r="A42" s="55"/>
      <c r="B42" s="56"/>
      <c r="C42" s="183" t="s">
        <v>39</v>
      </c>
      <c r="D42" s="183"/>
      <c r="E42" s="183"/>
      <c r="F42" s="183"/>
      <c r="G42" s="11"/>
      <c r="H42" s="183" t="s">
        <v>85</v>
      </c>
      <c r="I42" s="183"/>
      <c r="J42" s="89" t="s">
        <v>86</v>
      </c>
      <c r="K42" s="115">
        <f>K24+K41</f>
        <v>0</v>
      </c>
      <c r="L42" s="134">
        <f>L24+L41</f>
        <v>0</v>
      </c>
      <c r="M42" s="135">
        <f>M24+M41</f>
        <v>0</v>
      </c>
      <c r="N42" s="130">
        <f>N24+N41</f>
        <v>11261</v>
      </c>
      <c r="O42" s="130">
        <f>O24+O41</f>
        <v>59281</v>
      </c>
      <c r="P42" s="130">
        <f>P24+P41</f>
        <v>56981</v>
      </c>
      <c r="Q42" s="130">
        <f>Q24+Q41</f>
        <v>47715</v>
      </c>
      <c r="R42" s="130">
        <f>R24+R41</f>
        <v>16306</v>
      </c>
    </row>
    <row r="43" spans="1:18" s="12" customFormat="1" ht="15.75" customHeight="1">
      <c r="A43" s="55"/>
      <c r="B43" s="56"/>
      <c r="C43" s="183" t="s">
        <v>40</v>
      </c>
      <c r="D43" s="183"/>
      <c r="E43" s="183"/>
      <c r="F43" s="183"/>
      <c r="G43" s="11"/>
      <c r="H43" s="11"/>
      <c r="I43" s="11"/>
      <c r="J43" s="89" t="s">
        <v>87</v>
      </c>
      <c r="K43" s="115"/>
      <c r="L43" s="134"/>
      <c r="M43" s="135"/>
      <c r="N43" s="130">
        <v>7942</v>
      </c>
      <c r="O43" s="130">
        <v>52600</v>
      </c>
      <c r="P43" s="130">
        <v>56981</v>
      </c>
      <c r="Q43" s="130">
        <v>47715</v>
      </c>
      <c r="R43" s="130">
        <v>16306</v>
      </c>
    </row>
    <row r="44" spans="1:18" s="12" customFormat="1" ht="15.75" customHeight="1">
      <c r="A44" s="55"/>
      <c r="B44" s="56"/>
      <c r="C44" s="183" t="s">
        <v>41</v>
      </c>
      <c r="D44" s="183"/>
      <c r="E44" s="183"/>
      <c r="F44" s="183"/>
      <c r="G44" s="11"/>
      <c r="H44" s="11"/>
      <c r="I44" s="11"/>
      <c r="J44" s="89" t="s">
        <v>88</v>
      </c>
      <c r="K44" s="115"/>
      <c r="L44" s="134"/>
      <c r="M44" s="135"/>
      <c r="N44" s="130"/>
      <c r="O44" s="130">
        <v>3319</v>
      </c>
      <c r="P44" s="130">
        <v>10000</v>
      </c>
      <c r="Q44" s="130">
        <v>10000</v>
      </c>
      <c r="R44" s="130">
        <v>10000</v>
      </c>
    </row>
    <row r="45" spans="1:18" s="12" customFormat="1" ht="15.75" customHeight="1">
      <c r="A45" s="55"/>
      <c r="B45" s="56"/>
      <c r="C45" s="183" t="s">
        <v>42</v>
      </c>
      <c r="D45" s="183"/>
      <c r="E45" s="183"/>
      <c r="F45" s="183"/>
      <c r="G45" s="11"/>
      <c r="H45" s="11"/>
      <c r="I45" s="11"/>
      <c r="J45" s="89" t="s">
        <v>89</v>
      </c>
      <c r="K45" s="114"/>
      <c r="L45" s="133"/>
      <c r="M45" s="128"/>
      <c r="N45" s="127"/>
      <c r="O45" s="127"/>
      <c r="P45" s="127"/>
      <c r="Q45" s="127"/>
      <c r="R45" s="127"/>
    </row>
    <row r="46" spans="1:18" s="16" customFormat="1" ht="15.75" customHeight="1">
      <c r="A46" s="55"/>
      <c r="B46" s="56"/>
      <c r="C46" s="183" t="s">
        <v>43</v>
      </c>
      <c r="D46" s="152"/>
      <c r="E46" s="152"/>
      <c r="F46" s="152"/>
      <c r="G46" s="26"/>
      <c r="H46" s="183" t="s">
        <v>90</v>
      </c>
      <c r="I46" s="183"/>
      <c r="J46" s="89" t="s">
        <v>91</v>
      </c>
      <c r="K46" s="114">
        <f>K42-K43+K44-K45</f>
        <v>0</v>
      </c>
      <c r="L46" s="133">
        <f>L42-L43+L44-L45</f>
        <v>0</v>
      </c>
      <c r="M46" s="128">
        <f>M42-M43+M44-M45</f>
        <v>0</v>
      </c>
      <c r="N46" s="127">
        <f>N42-N43+N44-N45</f>
        <v>3319</v>
      </c>
      <c r="O46" s="127">
        <f>O42-O43+O44-O45</f>
        <v>10000</v>
      </c>
      <c r="P46" s="127">
        <f>P42-P43+P44-P45</f>
        <v>10000</v>
      </c>
      <c r="Q46" s="127">
        <f>Q42-Q43+Q44-Q45</f>
        <v>10000</v>
      </c>
      <c r="R46" s="127">
        <f>R42-R43+R44-R45</f>
        <v>10000</v>
      </c>
    </row>
    <row r="47" spans="1:18" s="16" customFormat="1" ht="15.75" customHeight="1">
      <c r="A47" s="55"/>
      <c r="B47" s="56"/>
      <c r="C47" s="183" t="s">
        <v>44</v>
      </c>
      <c r="D47" s="152"/>
      <c r="E47" s="152"/>
      <c r="F47" s="152"/>
      <c r="G47" s="152"/>
      <c r="H47" s="152"/>
      <c r="I47" s="152"/>
      <c r="J47" s="89" t="s">
        <v>92</v>
      </c>
      <c r="K47" s="116"/>
      <c r="L47" s="126"/>
      <c r="M47" s="127"/>
      <c r="N47" s="127"/>
      <c r="O47" s="127"/>
      <c r="P47" s="127"/>
      <c r="Q47" s="127"/>
      <c r="R47" s="127"/>
    </row>
    <row r="48" spans="1:18" s="16" customFormat="1" ht="15.75" customHeight="1">
      <c r="A48" s="173"/>
      <c r="B48" s="57"/>
      <c r="C48" s="175" t="s">
        <v>45</v>
      </c>
      <c r="D48" s="155"/>
      <c r="E48" s="155"/>
      <c r="F48" s="155"/>
      <c r="G48" s="180" t="s">
        <v>46</v>
      </c>
      <c r="H48" s="152"/>
      <c r="I48" s="152"/>
      <c r="J48" s="89" t="s">
        <v>93</v>
      </c>
      <c r="K48" s="116">
        <f>IF((K46-K47)&gt;0,(K46-K47),0)</f>
        <v>0</v>
      </c>
      <c r="L48" s="126">
        <f>IF((L46-L47)&gt;0,(L46-L47),0)</f>
        <v>0</v>
      </c>
      <c r="M48" s="127">
        <f>IF((M46-M47)&gt;0,(M46-M47),0)</f>
        <v>0</v>
      </c>
      <c r="N48" s="127">
        <f>IF((N46-N47)&gt;0,(N46-N47),0)</f>
        <v>3319</v>
      </c>
      <c r="O48" s="127">
        <f>IF((O46-O47)&gt;0,(O46-O47),0)</f>
        <v>10000</v>
      </c>
      <c r="P48" s="127">
        <f>IF((P46-P47)&gt;0,(P46-P47),0)</f>
        <v>10000</v>
      </c>
      <c r="Q48" s="127">
        <f>IF((Q46-Q47)&gt;0,(Q46-Q47),0)</f>
        <v>10000</v>
      </c>
      <c r="R48" s="127">
        <f>IF((R46-R47)&gt;0,(R46-R47),0)</f>
        <v>10000</v>
      </c>
    </row>
    <row r="49" spans="1:18" s="16" customFormat="1" ht="15.75" customHeight="1">
      <c r="A49" s="174"/>
      <c r="B49" s="58"/>
      <c r="C49" s="176" t="s">
        <v>94</v>
      </c>
      <c r="D49" s="177"/>
      <c r="E49" s="177"/>
      <c r="F49" s="177"/>
      <c r="G49" s="180" t="s">
        <v>47</v>
      </c>
      <c r="H49" s="152"/>
      <c r="I49" s="152"/>
      <c r="J49" s="89" t="s">
        <v>95</v>
      </c>
      <c r="K49" s="116">
        <f>IF((K46-K47)&lt;0,-(K46-K47),0)</f>
        <v>0</v>
      </c>
      <c r="L49" s="126">
        <f>IF((L46-L47)&lt;0,-(L46-L47),0)</f>
        <v>0</v>
      </c>
      <c r="M49" s="127">
        <f>IF((M46-M47)&lt;0,-(M46-M47),0)</f>
        <v>0</v>
      </c>
      <c r="N49" s="127">
        <f>IF((N46-N47)&lt;0,-(N46-N47),0)</f>
        <v>0</v>
      </c>
      <c r="O49" s="127">
        <f>IF((O46-O47)&lt;0,-(O46-O47),0)</f>
        <v>0</v>
      </c>
      <c r="P49" s="127">
        <f>IF((P46-P47)&lt;0,-(P46-P47),0)</f>
        <v>0</v>
      </c>
      <c r="Q49" s="127">
        <f>IF((Q46-Q47)&lt;0,-(Q46-Q47),0)</f>
        <v>0</v>
      </c>
      <c r="R49" s="127">
        <f>IF((R46-R47)&lt;0,-(R46-R47),0)</f>
        <v>0</v>
      </c>
    </row>
    <row r="50" spans="1:18" s="12" customFormat="1" ht="13.5" customHeight="1">
      <c r="A50" s="160"/>
      <c r="B50" s="60"/>
      <c r="C50" s="178" t="s">
        <v>48</v>
      </c>
      <c r="D50" s="179"/>
      <c r="E50" s="179"/>
      <c r="F50" s="179"/>
      <c r="G50" s="61"/>
      <c r="H50" s="62" t="s">
        <v>95</v>
      </c>
      <c r="I50" s="199" t="s">
        <v>96</v>
      </c>
      <c r="J50" s="189" t="s">
        <v>97</v>
      </c>
      <c r="K50" s="113">
        <f>IF((K8-K10)=0,"",K49/(K8-K10)*100)</f>
        <v>0</v>
      </c>
      <c r="L50" s="129">
        <f>IF((L8-L10)=0,"",L49/(L8-L10)*100)</f>
        <v>0</v>
      </c>
      <c r="M50" s="130">
        <f>IF((M8-M10)=0,"",M49/(M8-M10)*100)</f>
        <v>0</v>
      </c>
      <c r="N50" s="130">
        <f>IF((N8-N10)=0,"",N49/(N8-N10)*100)</f>
        <v>0</v>
      </c>
      <c r="O50" s="130">
        <f>IF((O8-O10)=0,"",O49/(O8-O10)*100)</f>
        <v>0</v>
      </c>
      <c r="P50" s="130">
        <f>IF((P8-P10)=0,"",P49/(P8-P10)*100)</f>
        <v>0</v>
      </c>
      <c r="Q50" s="130">
        <f>IF((Q8-Q10)=0,"",Q49/(Q8-Q10)*100)</f>
        <v>0</v>
      </c>
      <c r="R50" s="130">
        <f>IF((R8-R10)=0,"",R49/(R8-R10)*100)</f>
        <v>0</v>
      </c>
    </row>
    <row r="51" spans="1:18" s="12" customFormat="1" ht="13.5" customHeight="1">
      <c r="A51" s="174"/>
      <c r="B51" s="58"/>
      <c r="C51" s="177"/>
      <c r="D51" s="177"/>
      <c r="E51" s="177"/>
      <c r="F51" s="177"/>
      <c r="G51" s="59"/>
      <c r="H51" s="22" t="s">
        <v>98</v>
      </c>
      <c r="I51" s="198"/>
      <c r="J51" s="188"/>
      <c r="K51" s="124"/>
      <c r="L51" s="136"/>
      <c r="M51" s="137"/>
      <c r="N51" s="137"/>
      <c r="O51" s="137"/>
      <c r="P51" s="137"/>
      <c r="Q51" s="137"/>
      <c r="R51" s="137"/>
    </row>
    <row r="52" spans="1:18" s="12" customFormat="1" ht="13.5" customHeight="1">
      <c r="A52" s="160"/>
      <c r="B52" s="63"/>
      <c r="C52" s="175" t="s">
        <v>49</v>
      </c>
      <c r="D52" s="175"/>
      <c r="E52" s="175"/>
      <c r="F52" s="175"/>
      <c r="G52" s="15"/>
      <c r="H52" s="24" t="s">
        <v>99</v>
      </c>
      <c r="I52" s="197" t="s">
        <v>96</v>
      </c>
      <c r="J52" s="187" t="s">
        <v>97</v>
      </c>
      <c r="K52" s="113">
        <f>IF((K15+K37)=0,"",K7/(K15+K37)*100)</f>
        <v>63.423040559555545</v>
      </c>
      <c r="L52" s="129">
        <f>IF((L15+L37)=0,"",L7/(L15+L37)*100)</f>
        <v>61.61001824252682</v>
      </c>
      <c r="M52" s="130">
        <f>IF((M15+M37)=0,"",M7/(M15+M37)*100)</f>
        <v>74.00890510165765</v>
      </c>
      <c r="N52" s="130">
        <f>IF((N15+N37)=0,"",N7/(N15+N37)*100)</f>
        <v>101.24520892535647</v>
      </c>
      <c r="O52" s="130">
        <f>IF((O15+O37)=0,"",O7/(O15+O37)*100)</f>
        <v>157.27247494807767</v>
      </c>
      <c r="P52" s="130">
        <f>IF((P15+P37)=0,"",P7/(P15+P37)*100)</f>
        <v>152.8713872168359</v>
      </c>
      <c r="Q52" s="130">
        <f>IF((Q15+Q37)=0,"",Q7/(Q15+Q37)*100)</f>
        <v>136.39503156180004</v>
      </c>
      <c r="R52" s="130">
        <f>IF((R15+R37)=0,"",R7/(R15+R37)*100)</f>
        <v>90.0042605315013</v>
      </c>
    </row>
    <row r="53" spans="1:18" s="12" customFormat="1" ht="13.5" customHeight="1">
      <c r="A53" s="174"/>
      <c r="B53" s="58"/>
      <c r="C53" s="177"/>
      <c r="D53" s="177"/>
      <c r="E53" s="177"/>
      <c r="F53" s="177"/>
      <c r="G53" s="59"/>
      <c r="H53" s="22" t="s">
        <v>100</v>
      </c>
      <c r="I53" s="198"/>
      <c r="J53" s="188"/>
      <c r="K53" s="124"/>
      <c r="L53" s="136"/>
      <c r="M53" s="137"/>
      <c r="N53" s="137"/>
      <c r="O53" s="137"/>
      <c r="P53" s="137"/>
      <c r="Q53" s="137"/>
      <c r="R53" s="137"/>
    </row>
    <row r="54" spans="1:18" ht="13.5" customHeight="1">
      <c r="A54" s="160"/>
      <c r="B54" s="158"/>
      <c r="C54" s="162" t="s">
        <v>58</v>
      </c>
      <c r="D54" s="163"/>
      <c r="E54" s="163"/>
      <c r="F54" s="163"/>
      <c r="G54" s="163"/>
      <c r="H54" s="163"/>
      <c r="I54" s="163"/>
      <c r="J54" s="164" t="s">
        <v>101</v>
      </c>
      <c r="K54" s="117">
        <f>-K48+K49</f>
        <v>0</v>
      </c>
      <c r="L54" s="138">
        <f>-L48+L49</f>
        <v>0</v>
      </c>
      <c r="M54" s="139">
        <f>-M48+M49</f>
        <v>0</v>
      </c>
      <c r="N54" s="139">
        <f>-N48+N49</f>
        <v>-3319</v>
      </c>
      <c r="O54" s="139">
        <f>-O48+O49</f>
        <v>-10000</v>
      </c>
      <c r="P54" s="139">
        <f>-P48+P49</f>
        <v>-10000</v>
      </c>
      <c r="Q54" s="139">
        <f>-Q48+Q49</f>
        <v>-10000</v>
      </c>
      <c r="R54" s="139">
        <f>-R48+R49</f>
        <v>-10000</v>
      </c>
    </row>
    <row r="55" spans="1:18" ht="13.5" customHeight="1">
      <c r="A55" s="161"/>
      <c r="B55" s="159"/>
      <c r="C55" s="156"/>
      <c r="D55" s="156"/>
      <c r="E55" s="156"/>
      <c r="F55" s="156"/>
      <c r="G55" s="156"/>
      <c r="H55" s="156"/>
      <c r="I55" s="156"/>
      <c r="J55" s="165"/>
      <c r="K55" s="118"/>
      <c r="L55" s="140"/>
      <c r="M55" s="141"/>
      <c r="N55" s="141"/>
      <c r="O55" s="141"/>
      <c r="P55" s="141"/>
      <c r="Q55" s="141"/>
      <c r="R55" s="141"/>
    </row>
    <row r="56" spans="1:18" ht="15.75" customHeight="1">
      <c r="A56" s="64"/>
      <c r="B56" s="65"/>
      <c r="C56" s="156" t="s">
        <v>50</v>
      </c>
      <c r="D56" s="157"/>
      <c r="E56" s="157"/>
      <c r="F56" s="157"/>
      <c r="G56" s="157"/>
      <c r="H56" s="157"/>
      <c r="I56" s="157"/>
      <c r="J56" s="91" t="s">
        <v>102</v>
      </c>
      <c r="K56" s="119">
        <f>K8-K10</f>
        <v>143006</v>
      </c>
      <c r="L56" s="142">
        <f>L8-L10</f>
        <v>140254</v>
      </c>
      <c r="M56" s="143">
        <f>M8-M10</f>
        <v>129537</v>
      </c>
      <c r="N56" s="143">
        <f>N8-N10</f>
        <v>131724</v>
      </c>
      <c r="O56" s="143">
        <f>O8-O10</f>
        <v>134569</v>
      </c>
      <c r="P56" s="143">
        <f>P8-P10</f>
        <v>134400</v>
      </c>
      <c r="Q56" s="143">
        <f>Q8-Q10</f>
        <v>132400</v>
      </c>
      <c r="R56" s="143">
        <f>R8-R10</f>
        <v>133100</v>
      </c>
    </row>
    <row r="57" spans="1:18" ht="27.75" customHeight="1">
      <c r="A57" s="66"/>
      <c r="B57" s="67"/>
      <c r="C57" s="191" t="s">
        <v>61</v>
      </c>
      <c r="D57" s="157"/>
      <c r="E57" s="157"/>
      <c r="F57" s="157"/>
      <c r="G57" s="157"/>
      <c r="H57" s="193" t="s">
        <v>103</v>
      </c>
      <c r="I57" s="181"/>
      <c r="J57" s="182"/>
      <c r="K57" s="120">
        <f>K54/K56*100</f>
        <v>0</v>
      </c>
      <c r="L57" s="144">
        <f>L54/L56*100</f>
        <v>0</v>
      </c>
      <c r="M57" s="145">
        <f>M54/M56*100</f>
        <v>0</v>
      </c>
      <c r="N57" s="145">
        <f>N54/N56*100</f>
        <v>-2.5196623242537424</v>
      </c>
      <c r="O57" s="145">
        <f>O54/O56*100</f>
        <v>-7.431131984335174</v>
      </c>
      <c r="P57" s="145">
        <f>P54/P56*100</f>
        <v>-7.440476190476191</v>
      </c>
      <c r="Q57" s="145">
        <f>Q54/Q56*100</f>
        <v>-7.552870090634441</v>
      </c>
      <c r="R57" s="145">
        <f>R54/R56*100</f>
        <v>-7.513148009015777</v>
      </c>
    </row>
    <row r="58" spans="1:18" ht="27.75" customHeight="1">
      <c r="A58" s="68"/>
      <c r="B58" s="69"/>
      <c r="C58" s="190" t="s">
        <v>116</v>
      </c>
      <c r="D58" s="191"/>
      <c r="E58" s="191"/>
      <c r="F58" s="191"/>
      <c r="G58" s="191"/>
      <c r="H58" s="191"/>
      <c r="I58" s="70"/>
      <c r="J58" s="92" t="s">
        <v>104</v>
      </c>
      <c r="K58" s="117"/>
      <c r="L58" s="138"/>
      <c r="M58" s="138"/>
      <c r="N58" s="139"/>
      <c r="O58" s="139"/>
      <c r="P58" s="139"/>
      <c r="Q58" s="139"/>
      <c r="R58" s="139"/>
    </row>
    <row r="59" spans="1:18" ht="27.75" customHeight="1">
      <c r="A59" s="74"/>
      <c r="B59" s="75"/>
      <c r="C59" s="191" t="s">
        <v>105</v>
      </c>
      <c r="D59" s="157"/>
      <c r="E59" s="157"/>
      <c r="F59" s="157"/>
      <c r="G59" s="157"/>
      <c r="H59" s="157"/>
      <c r="I59" s="27"/>
      <c r="J59" s="94" t="s">
        <v>113</v>
      </c>
      <c r="K59" s="119"/>
      <c r="L59" s="142"/>
      <c r="M59" s="142"/>
      <c r="N59" s="143"/>
      <c r="O59" s="143"/>
      <c r="P59" s="143"/>
      <c r="Q59" s="143"/>
      <c r="R59" s="143"/>
    </row>
    <row r="60" spans="1:18" ht="27.75" customHeight="1">
      <c r="A60" s="87"/>
      <c r="B60" s="88"/>
      <c r="C60" s="166" t="s">
        <v>106</v>
      </c>
      <c r="D60" s="156"/>
      <c r="E60" s="156"/>
      <c r="F60" s="156"/>
      <c r="G60" s="156"/>
      <c r="H60" s="156"/>
      <c r="I60" s="72"/>
      <c r="J60" s="93" t="s">
        <v>112</v>
      </c>
      <c r="K60" s="118">
        <v>143006</v>
      </c>
      <c r="L60" s="140">
        <v>140254</v>
      </c>
      <c r="M60" s="140">
        <v>129537</v>
      </c>
      <c r="N60" s="140">
        <v>131724</v>
      </c>
      <c r="O60" s="140">
        <v>134569</v>
      </c>
      <c r="P60" s="140">
        <v>134400</v>
      </c>
      <c r="Q60" s="140">
        <v>132400</v>
      </c>
      <c r="R60" s="140">
        <v>133100</v>
      </c>
    </row>
    <row r="61" spans="1:18" ht="27.75" customHeight="1">
      <c r="A61" s="74"/>
      <c r="B61" s="75"/>
      <c r="C61" s="191" t="s">
        <v>107</v>
      </c>
      <c r="D61" s="157"/>
      <c r="E61" s="157"/>
      <c r="F61" s="157"/>
      <c r="G61" s="157"/>
      <c r="H61" s="193" t="s">
        <v>108</v>
      </c>
      <c r="I61" s="193"/>
      <c r="J61" s="194"/>
      <c r="K61" s="120">
        <f>IF(K59&gt;K58,0,K58/K60*100)</f>
        <v>0</v>
      </c>
      <c r="L61" s="144">
        <f>IF(L59&gt;L58,0,L58/L60*100)</f>
        <v>0</v>
      </c>
      <c r="M61" s="145">
        <f>IF(M59&gt;M58,0,M58/M60*100)</f>
        <v>0</v>
      </c>
      <c r="N61" s="145">
        <f>IF(N59&gt;N58,0,N58/N60*100)</f>
        <v>0</v>
      </c>
      <c r="O61" s="145">
        <f>IF(O59&gt;O58,0,O58/O60*100)</f>
        <v>0</v>
      </c>
      <c r="P61" s="145">
        <f>IF(P59&gt;P58,0,P58/P60*100)</f>
        <v>0</v>
      </c>
      <c r="Q61" s="145">
        <f>IF(Q59&gt;Q58,0,Q58/Q60*100)</f>
        <v>0</v>
      </c>
      <c r="R61" s="145">
        <f>IF(R59&gt;R58,0,R58/R60*100)</f>
        <v>0</v>
      </c>
    </row>
    <row r="62" spans="1:18" ht="15.75" customHeight="1">
      <c r="A62" s="64"/>
      <c r="B62" s="65"/>
      <c r="C62" s="192" t="s">
        <v>109</v>
      </c>
      <c r="D62" s="157"/>
      <c r="E62" s="157"/>
      <c r="F62" s="157"/>
      <c r="G62" s="157"/>
      <c r="H62" s="157"/>
      <c r="I62" s="75"/>
      <c r="J62" s="94" t="s">
        <v>114</v>
      </c>
      <c r="K62" s="119"/>
      <c r="L62" s="142"/>
      <c r="M62" s="143"/>
      <c r="N62" s="143"/>
      <c r="O62" s="143"/>
      <c r="P62" s="143"/>
      <c r="Q62" s="143"/>
      <c r="R62" s="143"/>
    </row>
    <row r="63" spans="1:18" ht="15.75" customHeight="1">
      <c r="A63" s="55"/>
      <c r="B63" s="56"/>
      <c r="C63" s="192" t="s">
        <v>111</v>
      </c>
      <c r="D63" s="157"/>
      <c r="E63" s="157"/>
      <c r="F63" s="157"/>
      <c r="G63" s="157"/>
      <c r="H63" s="157"/>
      <c r="I63" s="75"/>
      <c r="J63" s="94" t="s">
        <v>115</v>
      </c>
      <c r="K63" s="119">
        <v>358033</v>
      </c>
      <c r="L63" s="142">
        <v>170050</v>
      </c>
      <c r="M63" s="143">
        <v>53024</v>
      </c>
      <c r="N63" s="143"/>
      <c r="O63" s="143"/>
      <c r="P63" s="143"/>
      <c r="Q63" s="143"/>
      <c r="R63" s="143"/>
    </row>
    <row r="64" spans="11:15" ht="13.5" customHeight="1">
      <c r="K64" s="105"/>
      <c r="L64" s="1"/>
      <c r="M64" s="1"/>
      <c r="N64" s="1"/>
      <c r="O64" s="1"/>
    </row>
    <row r="65" spans="1:15" ht="15.75" customHeight="1">
      <c r="A65" s="1" t="s">
        <v>60</v>
      </c>
      <c r="B65" s="1"/>
      <c r="D65" s="76"/>
      <c r="I65" s="2"/>
      <c r="J65" s="1"/>
      <c r="K65" s="108" t="s">
        <v>118</v>
      </c>
      <c r="L65" s="108" t="s">
        <v>119</v>
      </c>
      <c r="M65" s="108" t="s">
        <v>124</v>
      </c>
      <c r="O65" s="1"/>
    </row>
    <row r="66" spans="1:18" ht="15.75" customHeight="1">
      <c r="A66" s="3"/>
      <c r="B66" s="4"/>
      <c r="C66" s="4"/>
      <c r="D66" s="77"/>
      <c r="E66" s="4"/>
      <c r="F66" s="4"/>
      <c r="G66" s="4"/>
      <c r="H66" s="5" t="s">
        <v>15</v>
      </c>
      <c r="I66" s="5"/>
      <c r="J66" s="71"/>
      <c r="K66" s="109" t="s">
        <v>122</v>
      </c>
      <c r="L66" s="109" t="s">
        <v>123</v>
      </c>
      <c r="M66" s="125" t="s">
        <v>12</v>
      </c>
      <c r="N66" s="125">
        <v>28</v>
      </c>
      <c r="O66" s="149">
        <v>29</v>
      </c>
      <c r="P66" s="149">
        <v>30</v>
      </c>
      <c r="Q66" s="149">
        <v>31</v>
      </c>
      <c r="R66" s="149">
        <v>31</v>
      </c>
    </row>
    <row r="67" spans="1:18" ht="30" customHeight="1">
      <c r="A67" s="8"/>
      <c r="B67" s="9"/>
      <c r="C67" s="9" t="s">
        <v>51</v>
      </c>
      <c r="D67" s="9"/>
      <c r="E67" s="9" t="s">
        <v>52</v>
      </c>
      <c r="F67" s="9"/>
      <c r="G67" s="9"/>
      <c r="H67" s="9"/>
      <c r="I67" s="78"/>
      <c r="J67" s="73"/>
      <c r="K67" s="122" t="s">
        <v>11</v>
      </c>
      <c r="L67" s="122" t="s">
        <v>11</v>
      </c>
      <c r="M67" s="122" t="s">
        <v>11</v>
      </c>
      <c r="N67" s="122" t="s">
        <v>125</v>
      </c>
      <c r="O67" s="150"/>
      <c r="P67" s="150"/>
      <c r="Q67" s="150"/>
      <c r="R67" s="150"/>
    </row>
    <row r="68" spans="1:18" ht="15.75" customHeight="1">
      <c r="A68" s="79"/>
      <c r="B68" s="70"/>
      <c r="C68" s="155" t="s">
        <v>23</v>
      </c>
      <c r="D68" s="155"/>
      <c r="E68" s="155"/>
      <c r="F68" s="155"/>
      <c r="G68" s="17"/>
      <c r="H68" s="17"/>
      <c r="I68" s="27"/>
      <c r="J68" s="18"/>
      <c r="K68" s="121">
        <f>K69+K70</f>
        <v>57435</v>
      </c>
      <c r="L68" s="146">
        <f>L69+L70</f>
        <v>46661</v>
      </c>
      <c r="M68" s="147">
        <f>M69+M70</f>
        <v>35854</v>
      </c>
      <c r="N68" s="147">
        <f>N69+N70</f>
        <v>29531</v>
      </c>
      <c r="O68" s="147">
        <f>O69+O70</f>
        <v>29641</v>
      </c>
      <c r="P68" s="147">
        <f>P69+P70</f>
        <v>31807</v>
      </c>
      <c r="Q68" s="147">
        <f>Q69+Q70</f>
        <v>34891</v>
      </c>
      <c r="R68" s="147">
        <f>R69+R70</f>
        <v>35709</v>
      </c>
    </row>
    <row r="69" spans="1:18" ht="15.75" customHeight="1">
      <c r="A69" s="80"/>
      <c r="B69" s="81"/>
      <c r="C69" s="81"/>
      <c r="D69" s="82"/>
      <c r="E69" s="81"/>
      <c r="F69" s="83"/>
      <c r="G69" s="153" t="s">
        <v>24</v>
      </c>
      <c r="H69" s="152"/>
      <c r="I69" s="152"/>
      <c r="J69" s="154"/>
      <c r="K69" s="98">
        <v>26820</v>
      </c>
      <c r="L69" s="126">
        <v>27732</v>
      </c>
      <c r="M69" s="126">
        <v>27532</v>
      </c>
      <c r="N69" s="126">
        <v>29531</v>
      </c>
      <c r="O69" s="126">
        <v>29641</v>
      </c>
      <c r="P69" s="126">
        <v>31807</v>
      </c>
      <c r="Q69" s="126">
        <v>34891</v>
      </c>
      <c r="R69" s="126">
        <v>35709</v>
      </c>
    </row>
    <row r="70" spans="1:18" ht="15.75" customHeight="1">
      <c r="A70" s="84"/>
      <c r="B70" s="85"/>
      <c r="C70" s="81"/>
      <c r="D70" s="82"/>
      <c r="E70" s="81"/>
      <c r="F70" s="83"/>
      <c r="G70" s="153" t="s">
        <v>25</v>
      </c>
      <c r="H70" s="152"/>
      <c r="I70" s="152"/>
      <c r="J70" s="154"/>
      <c r="K70" s="116">
        <v>30615</v>
      </c>
      <c r="L70" s="126">
        <v>18929</v>
      </c>
      <c r="M70" s="126">
        <v>8322</v>
      </c>
      <c r="N70" s="127"/>
      <c r="O70" s="127"/>
      <c r="P70" s="127"/>
      <c r="Q70" s="127"/>
      <c r="R70" s="127"/>
    </row>
    <row r="71" spans="1:18" ht="15.75" customHeight="1">
      <c r="A71" s="79"/>
      <c r="B71" s="70"/>
      <c r="C71" s="155" t="s">
        <v>26</v>
      </c>
      <c r="D71" s="155"/>
      <c r="E71" s="155"/>
      <c r="F71" s="155"/>
      <c r="G71" s="17"/>
      <c r="H71" s="17"/>
      <c r="I71" s="27"/>
      <c r="J71" s="18"/>
      <c r="K71" s="116">
        <f>K72+K73</f>
        <v>116736</v>
      </c>
      <c r="L71" s="126">
        <f>L72+L73</f>
        <v>124685</v>
      </c>
      <c r="M71" s="127">
        <f>M72+M73</f>
        <v>62957</v>
      </c>
      <c r="N71" s="130">
        <f>N72+N73</f>
        <v>0</v>
      </c>
      <c r="O71" s="127">
        <f>O72+O73</f>
        <v>0</v>
      </c>
      <c r="P71" s="127">
        <f>P72+P73</f>
        <v>0</v>
      </c>
      <c r="Q71" s="127">
        <f>Q72+Q73</f>
        <v>3596</v>
      </c>
      <c r="R71" s="127">
        <f>R72+R73</f>
        <v>35075</v>
      </c>
    </row>
    <row r="72" spans="1:18" ht="15.75" customHeight="1">
      <c r="A72" s="80"/>
      <c r="B72" s="81"/>
      <c r="C72" s="81"/>
      <c r="D72" s="82"/>
      <c r="E72" s="81"/>
      <c r="F72" s="83"/>
      <c r="G72" s="153" t="s">
        <v>24</v>
      </c>
      <c r="H72" s="152"/>
      <c r="I72" s="152"/>
      <c r="J72" s="154"/>
      <c r="K72" s="116">
        <v>96046</v>
      </c>
      <c r="L72" s="126">
        <v>93991</v>
      </c>
      <c r="M72" s="148">
        <v>58513</v>
      </c>
      <c r="N72" s="127"/>
      <c r="O72" s="126"/>
      <c r="P72" s="126"/>
      <c r="Q72" s="126">
        <v>3596</v>
      </c>
      <c r="R72" s="126">
        <v>35075</v>
      </c>
    </row>
    <row r="73" spans="1:18" ht="15.75" customHeight="1">
      <c r="A73" s="84"/>
      <c r="B73" s="85"/>
      <c r="C73" s="85"/>
      <c r="D73" s="86"/>
      <c r="E73" s="85"/>
      <c r="F73" s="73"/>
      <c r="G73" s="153" t="s">
        <v>25</v>
      </c>
      <c r="H73" s="152"/>
      <c r="I73" s="152"/>
      <c r="J73" s="154"/>
      <c r="K73" s="98">
        <v>20690</v>
      </c>
      <c r="L73" s="126">
        <v>30694</v>
      </c>
      <c r="M73" s="126">
        <v>4444</v>
      </c>
      <c r="N73" s="137"/>
      <c r="O73" s="127"/>
      <c r="P73" s="127"/>
      <c r="Q73" s="127"/>
      <c r="R73" s="127"/>
    </row>
    <row r="74" spans="1:18" ht="13.5">
      <c r="A74" s="95"/>
      <c r="B74" s="17"/>
      <c r="C74" s="151" t="s">
        <v>110</v>
      </c>
      <c r="D74" s="152"/>
      <c r="E74" s="152"/>
      <c r="F74" s="152"/>
      <c r="G74" s="17"/>
      <c r="H74" s="17"/>
      <c r="I74" s="27"/>
      <c r="J74" s="18"/>
      <c r="K74" s="100">
        <f>K68+K71</f>
        <v>174171</v>
      </c>
      <c r="L74" s="146">
        <f>L68+L71</f>
        <v>171346</v>
      </c>
      <c r="M74" s="147">
        <f>M68+M71</f>
        <v>98811</v>
      </c>
      <c r="N74" s="147">
        <f>N68+N71</f>
        <v>29531</v>
      </c>
      <c r="O74" s="147">
        <f>O68+O71</f>
        <v>29641</v>
      </c>
      <c r="P74" s="147">
        <f>P68+P71</f>
        <v>31807</v>
      </c>
      <c r="Q74" s="147">
        <f>Q68+Q71</f>
        <v>38487</v>
      </c>
      <c r="R74" s="147">
        <f>R68+R71</f>
        <v>70784</v>
      </c>
    </row>
    <row r="76" spans="1:3" ht="14.25">
      <c r="A76" s="123"/>
      <c r="C76" s="97"/>
    </row>
    <row r="77" ht="13.5">
      <c r="C77" s="97"/>
    </row>
    <row r="78" ht="13.5">
      <c r="C78" s="97"/>
    </row>
    <row r="79" ht="13.5">
      <c r="C79" s="97"/>
    </row>
    <row r="80" ht="13.5">
      <c r="F80" s="102"/>
    </row>
    <row r="81" ht="13.5">
      <c r="C81" s="97"/>
    </row>
    <row r="82" ht="13.5">
      <c r="C82" s="97"/>
    </row>
    <row r="83" spans="3:18" ht="13.5">
      <c r="C83" s="97"/>
      <c r="D83" s="97"/>
      <c r="E83" s="97"/>
      <c r="F83" s="97"/>
      <c r="G83" s="97"/>
      <c r="H83" s="97"/>
      <c r="I83" s="97"/>
      <c r="J83" s="103"/>
      <c r="L83" s="97"/>
      <c r="P83" s="97"/>
      <c r="Q83" s="97"/>
      <c r="R83" s="97"/>
    </row>
    <row r="84" spans="3:18" ht="13.5">
      <c r="C84" s="97"/>
      <c r="D84" s="97"/>
      <c r="E84" s="97"/>
      <c r="F84" s="97"/>
      <c r="G84" s="97"/>
      <c r="H84" s="97"/>
      <c r="I84" s="97"/>
      <c r="J84" s="103"/>
      <c r="L84" s="97"/>
      <c r="P84" s="97"/>
      <c r="Q84" s="97"/>
      <c r="R84" s="97"/>
    </row>
    <row r="85" spans="3:18" ht="13.5">
      <c r="C85" s="97"/>
      <c r="D85" s="97"/>
      <c r="E85" s="97"/>
      <c r="F85" s="97"/>
      <c r="G85" s="97"/>
      <c r="H85" s="97"/>
      <c r="I85" s="97"/>
      <c r="J85" s="103"/>
      <c r="L85" s="97"/>
      <c r="P85" s="97"/>
      <c r="Q85" s="97"/>
      <c r="R85" s="97"/>
    </row>
    <row r="86" spans="3:18" ht="13.5">
      <c r="C86" s="97"/>
      <c r="D86" s="97"/>
      <c r="E86" s="97"/>
      <c r="F86" s="97"/>
      <c r="G86" s="97"/>
      <c r="H86" s="97"/>
      <c r="I86" s="97"/>
      <c r="J86" s="103"/>
      <c r="L86" s="97"/>
      <c r="P86" s="97"/>
      <c r="Q86" s="97"/>
      <c r="R86" s="97"/>
    </row>
    <row r="87" spans="3:18" ht="13.5">
      <c r="C87" s="97"/>
      <c r="D87" s="97"/>
      <c r="E87" s="97"/>
      <c r="F87" s="97"/>
      <c r="G87" s="97"/>
      <c r="H87" s="97"/>
      <c r="I87" s="97"/>
      <c r="J87" s="103"/>
      <c r="L87" s="97"/>
      <c r="P87" s="97"/>
      <c r="Q87" s="97"/>
      <c r="R87" s="97"/>
    </row>
    <row r="88" spans="3:12" ht="13.5">
      <c r="C88" s="97"/>
      <c r="D88" s="97"/>
      <c r="E88" s="97"/>
      <c r="F88" s="97"/>
      <c r="G88" s="97"/>
      <c r="H88" s="97"/>
      <c r="I88" s="97"/>
      <c r="J88" s="103"/>
      <c r="L88" s="97"/>
    </row>
    <row r="89" spans="3:14" ht="13.5">
      <c r="C89" s="97"/>
      <c r="D89" s="97"/>
      <c r="E89" s="97"/>
      <c r="F89" s="97"/>
      <c r="G89" s="97"/>
      <c r="H89" s="104"/>
      <c r="I89" s="104"/>
      <c r="J89" s="106"/>
      <c r="K89" s="104"/>
      <c r="L89" s="97"/>
      <c r="M89" s="104"/>
      <c r="N89" s="104"/>
    </row>
    <row r="90" spans="3:7" ht="13.5">
      <c r="C90" s="97"/>
      <c r="D90" s="97"/>
      <c r="E90" s="97"/>
      <c r="F90" s="97"/>
      <c r="G90" s="107"/>
    </row>
    <row r="91" spans="3:7" ht="13.5">
      <c r="C91" s="97"/>
      <c r="D91" s="97"/>
      <c r="E91" s="97"/>
      <c r="F91" s="97"/>
      <c r="G91" s="107"/>
    </row>
    <row r="92" spans="3:6" ht="13.5">
      <c r="C92" s="97"/>
      <c r="D92" s="97"/>
      <c r="E92" s="97"/>
      <c r="F92" s="97"/>
    </row>
    <row r="93" spans="3:6" ht="13.5">
      <c r="C93" s="97"/>
      <c r="D93" s="97"/>
      <c r="E93" s="97"/>
      <c r="F93" s="97"/>
    </row>
    <row r="94" spans="3:6" ht="13.5">
      <c r="C94" s="97"/>
      <c r="D94" s="97"/>
      <c r="E94" s="97"/>
      <c r="F94" s="97"/>
    </row>
    <row r="95" ht="13.5">
      <c r="C95" s="102"/>
    </row>
  </sheetData>
  <sheetProtection/>
  <mergeCells count="95">
    <mergeCell ref="Q5:Q6"/>
    <mergeCell ref="Q66:Q67"/>
    <mergeCell ref="A2:R2"/>
    <mergeCell ref="O3:R3"/>
    <mergeCell ref="P66:P67"/>
    <mergeCell ref="R66:R67"/>
    <mergeCell ref="C61:G61"/>
    <mergeCell ref="C62:H62"/>
    <mergeCell ref="E35:J35"/>
    <mergeCell ref="I52:I53"/>
    <mergeCell ref="I50:I51"/>
    <mergeCell ref="E37:I37"/>
    <mergeCell ref="C46:F46"/>
    <mergeCell ref="H46:I46"/>
    <mergeCell ref="C59:H59"/>
    <mergeCell ref="C47:I47"/>
    <mergeCell ref="H42:I42"/>
    <mergeCell ref="C42:F42"/>
    <mergeCell ref="G48:I48"/>
    <mergeCell ref="G49:I49"/>
    <mergeCell ref="C57:G57"/>
    <mergeCell ref="H57:J57"/>
    <mergeCell ref="H41:I41"/>
    <mergeCell ref="J52:J53"/>
    <mergeCell ref="J50:J51"/>
    <mergeCell ref="C58:H58"/>
    <mergeCell ref="E41:F41"/>
    <mergeCell ref="C63:H63"/>
    <mergeCell ref="H61:J61"/>
    <mergeCell ref="C43:F43"/>
    <mergeCell ref="C44:F44"/>
    <mergeCell ref="C45:F45"/>
    <mergeCell ref="E28:J28"/>
    <mergeCell ref="E30:J30"/>
    <mergeCell ref="E31:J31"/>
    <mergeCell ref="E38:J38"/>
    <mergeCell ref="E39:J39"/>
    <mergeCell ref="E40:J40"/>
    <mergeCell ref="E33:J33"/>
    <mergeCell ref="E34:I34"/>
    <mergeCell ref="G36:J36"/>
    <mergeCell ref="E27:J27"/>
    <mergeCell ref="G18:J18"/>
    <mergeCell ref="E26:J26"/>
    <mergeCell ref="E32:J32"/>
    <mergeCell ref="F21:J21"/>
    <mergeCell ref="H24:I24"/>
    <mergeCell ref="F23:J23"/>
    <mergeCell ref="E24:F24"/>
    <mergeCell ref="E25:I25"/>
    <mergeCell ref="E29:J29"/>
    <mergeCell ref="R5:R6"/>
    <mergeCell ref="E12:J12"/>
    <mergeCell ref="D15:I15"/>
    <mergeCell ref="E8:I8"/>
    <mergeCell ref="F10:I10"/>
    <mergeCell ref="F9:J9"/>
    <mergeCell ref="D7:I7"/>
    <mergeCell ref="F11:J11"/>
    <mergeCell ref="O5:O6"/>
    <mergeCell ref="P5:P6"/>
    <mergeCell ref="G22:J22"/>
    <mergeCell ref="E16:J16"/>
    <mergeCell ref="F17:J17"/>
    <mergeCell ref="F14:J14"/>
    <mergeCell ref="F13:J13"/>
    <mergeCell ref="E20:J20"/>
    <mergeCell ref="F19:J19"/>
    <mergeCell ref="A48:A49"/>
    <mergeCell ref="C48:F48"/>
    <mergeCell ref="C49:F49"/>
    <mergeCell ref="A50:A51"/>
    <mergeCell ref="A52:A53"/>
    <mergeCell ref="C52:F53"/>
    <mergeCell ref="C50:F51"/>
    <mergeCell ref="A7:A24"/>
    <mergeCell ref="A25:A41"/>
    <mergeCell ref="B7:B14"/>
    <mergeCell ref="B15:B23"/>
    <mergeCell ref="B25:B33"/>
    <mergeCell ref="B34:B40"/>
    <mergeCell ref="C56:I56"/>
    <mergeCell ref="B54:B55"/>
    <mergeCell ref="A54:A55"/>
    <mergeCell ref="C54:I55"/>
    <mergeCell ref="J54:J55"/>
    <mergeCell ref="C60:H60"/>
    <mergeCell ref="O66:O67"/>
    <mergeCell ref="C74:F74"/>
    <mergeCell ref="G72:J72"/>
    <mergeCell ref="G73:J73"/>
    <mergeCell ref="C68:F68"/>
    <mergeCell ref="C71:F71"/>
    <mergeCell ref="G69:J69"/>
    <mergeCell ref="G70:J70"/>
  </mergeCells>
  <printOptions horizontalCentered="1"/>
  <pageMargins left="0.4724409448818898" right="0.31496062992125984" top="0.36" bottom="0.1968503937007874" header="0.22" footer="0.1968503937007874"/>
  <pageSetup fitToHeight="0" horizontalDpi="600" verticalDpi="600" orientation="portrait" paperSize="9" scale="70" r:id="rId2"/>
  <headerFooter alignWithMargins="0">
    <oddHeader>&amp;C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石本　英二</cp:lastModifiedBy>
  <cp:lastPrinted>2014-10-24T01:40:42Z</cp:lastPrinted>
  <dcterms:created xsi:type="dcterms:W3CDTF">2002-04-24T05:29:44Z</dcterms:created>
  <dcterms:modified xsi:type="dcterms:W3CDTF">2016-11-17T01:09:50Z</dcterms:modified>
  <cp:category/>
  <cp:version/>
  <cp:contentType/>
  <cp:contentStatus/>
</cp:coreProperties>
</file>